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15" windowWidth="2475" windowHeight="1470"/>
  </bookViews>
  <sheets>
    <sheet name="Sheet1" sheetId="1" r:id="rId1"/>
    <sheet name="Sheet2" sheetId="2" r:id="rId2"/>
    <sheet name="Sheet3" sheetId="16" r:id="rId3"/>
    <sheet name="Sheet4" sheetId="14" r:id="rId4"/>
    <sheet name="Sheet5" sheetId="15" r:id="rId5"/>
    <sheet name="Sheet6" sheetId="7" r:id="rId6"/>
    <sheet name="Sheet7" sheetId="8" r:id="rId7"/>
    <sheet name="Sheet8" sheetId="10" r:id="rId8"/>
    <sheet name="Sheet9" sheetId="9" r:id="rId9"/>
  </sheets>
  <definedNames>
    <definedName name="_xlnm.Print_Area" localSheetId="0">Sheet1!$A$12:$H$113</definedName>
    <definedName name="_xlnm.Print_Area" localSheetId="1">Sheet2!$A$12:$H$121</definedName>
    <definedName name="_xlnm.Print_Area" localSheetId="2">Sheet3!$A$12:$I$58</definedName>
    <definedName name="_xlnm.Print_Area" localSheetId="3">Sheet4!$A$13:$H$34</definedName>
    <definedName name="_xlnm.Print_Area" localSheetId="4">Sheet5!$A$13:$P$123</definedName>
    <definedName name="_xlnm.Print_Area" localSheetId="5">Sheet6!$A$12:$R$94</definedName>
    <definedName name="_xlnm.Print_Area" localSheetId="6">Sheet7!$A$10:$F$32</definedName>
    <definedName name="_xlnm.Print_Area" localSheetId="7">Sheet8!$A$13:$F$92</definedName>
    <definedName name="_xlnm.Print_Area" localSheetId="8">Sheet9!$A$5:$L$44</definedName>
    <definedName name="_xlnm.Print_Titles" localSheetId="0">Sheet1!$1:$11</definedName>
    <definedName name="_xlnm.Print_Titles" localSheetId="1">Sheet2!$1:$11</definedName>
    <definedName name="_xlnm.Print_Titles" localSheetId="2">Sheet3!$1:$11</definedName>
    <definedName name="_xlnm.Print_Titles" localSheetId="3">Sheet4!$1:$12</definedName>
    <definedName name="_xlnm.Print_Titles" localSheetId="4">Sheet5!$1:$12</definedName>
    <definedName name="_xlnm.Print_Titles" localSheetId="5">Sheet6!$1:$11</definedName>
    <definedName name="_xlnm.Print_Titles" localSheetId="6">Sheet7!$1:$9</definedName>
    <definedName name="_xlnm.Print_Titles" localSheetId="7">Sheet8!$1:$12</definedName>
    <definedName name="_xlnm.Print_Titles" localSheetId="8">Sheet9!$1:$4</definedName>
  </definedNames>
  <calcPr calcId="124519"/>
</workbook>
</file>

<file path=xl/calcChain.xml><?xml version="1.0" encoding="utf-8"?>
<calcChain xmlns="http://schemas.openxmlformats.org/spreadsheetml/2006/main">
  <c r="I108" i="15"/>
  <c r="E108"/>
  <c r="R73" i="7" l="1"/>
  <c r="Q73"/>
  <c r="R64"/>
  <c r="Q64"/>
  <c r="R56"/>
  <c r="Q56"/>
  <c r="R52"/>
  <c r="Q52"/>
  <c r="R45"/>
  <c r="Q45"/>
  <c r="R35"/>
  <c r="Q35"/>
  <c r="R32"/>
  <c r="Q32"/>
  <c r="R31"/>
  <c r="Q31"/>
  <c r="R24"/>
  <c r="Q24"/>
  <c r="R20"/>
  <c r="Q20"/>
  <c r="R19"/>
  <c r="Q19"/>
  <c r="R15"/>
  <c r="Q15"/>
  <c r="P87"/>
  <c r="P73"/>
  <c r="O87"/>
  <c r="O64"/>
  <c r="O52"/>
  <c r="O32"/>
  <c r="O15"/>
  <c r="R18" l="1"/>
  <c r="R13"/>
  <c r="Q18"/>
  <c r="Q13"/>
  <c r="Q78" s="1"/>
  <c r="O20"/>
  <c r="O35"/>
  <c r="O56"/>
  <c r="O73"/>
  <c r="O45"/>
  <c r="P35"/>
  <c r="P56"/>
  <c r="P20"/>
  <c r="P15"/>
  <c r="P32"/>
  <c r="P52"/>
  <c r="P64"/>
  <c r="R78"/>
  <c r="P63" l="1"/>
  <c r="O63"/>
  <c r="O31"/>
  <c r="P31"/>
  <c r="P45"/>
  <c r="A6" i="10"/>
  <c r="A6" i="8"/>
  <c r="A6" i="7"/>
  <c r="A6" i="15"/>
  <c r="A105"/>
  <c r="A6" i="14"/>
  <c r="F28" i="10" l="1"/>
  <c r="E28" l="1"/>
  <c r="A7" i="16" l="1"/>
  <c r="E140" i="15" l="1"/>
  <c r="A106"/>
  <c r="H34" i="14" l="1"/>
  <c r="G34"/>
  <c r="F34"/>
  <c r="E34"/>
  <c r="D34"/>
  <c r="P15" i="15" l="1"/>
  <c r="P16"/>
  <c r="P21"/>
  <c r="P22"/>
  <c r="P24"/>
  <c r="P25"/>
  <c r="P27"/>
  <c r="P28"/>
  <c r="P29"/>
  <c r="P32"/>
  <c r="P33"/>
  <c r="P35"/>
  <c r="P36"/>
  <c r="P39"/>
  <c r="P40"/>
  <c r="P41"/>
  <c r="P42"/>
  <c r="P43"/>
  <c r="P45"/>
  <c r="P46"/>
  <c r="P47"/>
  <c r="P51"/>
  <c r="P52"/>
  <c r="P54"/>
  <c r="P57"/>
  <c r="P58"/>
  <c r="P60"/>
  <c r="P61"/>
  <c r="P63"/>
  <c r="P65"/>
  <c r="P68"/>
  <c r="P69"/>
  <c r="P71"/>
  <c r="P72"/>
  <c r="P74"/>
  <c r="P76"/>
  <c r="P77"/>
  <c r="J33"/>
  <c r="J35"/>
  <c r="J36"/>
  <c r="J38"/>
  <c r="J68"/>
  <c r="J69"/>
  <c r="J71"/>
  <c r="J72"/>
  <c r="J74"/>
  <c r="J75"/>
  <c r="J76"/>
  <c r="J32"/>
  <c r="P38"/>
  <c r="P55"/>
  <c r="P64"/>
  <c r="P75"/>
  <c r="P78"/>
  <c r="P79"/>
  <c r="P81"/>
  <c r="P82"/>
  <c r="P83"/>
  <c r="P18"/>
  <c r="P19"/>
  <c r="J39"/>
  <c r="J40"/>
  <c r="F137" l="1"/>
  <c r="K45" i="9"/>
  <c r="F11" i="16" l="1"/>
  <c r="G11"/>
  <c r="F92" i="10" l="1"/>
  <c r="E92"/>
  <c r="F73" l="1"/>
  <c r="E73"/>
  <c r="F63" l="1"/>
  <c r="E63"/>
  <c r="F11" l="1"/>
  <c r="E55" l="1"/>
  <c r="F9" i="8"/>
  <c r="E75" i="10" l="1"/>
  <c r="F55"/>
  <c r="E83" l="1"/>
  <c r="F75"/>
  <c r="F83" l="1"/>
  <c r="F94" l="1"/>
  <c r="Q10" i="7" l="1"/>
  <c r="H101" i="2" l="1"/>
  <c r="F101"/>
  <c r="H78" l="1"/>
  <c r="F78"/>
  <c r="E23" l="1"/>
  <c r="H20" l="1"/>
  <c r="F20"/>
  <c r="H11"/>
  <c r="H74" i="1" l="1"/>
  <c r="F74"/>
  <c r="H52" l="1"/>
  <c r="F52"/>
  <c r="H11" l="1"/>
  <c r="G11"/>
  <c r="H11" i="16" l="1"/>
  <c r="I11"/>
  <c r="K85" i="7" l="1"/>
  <c r="O24"/>
  <c r="L85"/>
  <c r="O19" l="1"/>
  <c r="P24"/>
  <c r="R83"/>
  <c r="R84"/>
  <c r="R82"/>
  <c r="R85"/>
  <c r="Q83"/>
  <c r="Q84"/>
  <c r="Q82"/>
  <c r="Q85"/>
  <c r="K90" l="1"/>
  <c r="L90"/>
  <c r="O18"/>
  <c r="O14" s="1"/>
  <c r="P19"/>
  <c r="P18" s="1"/>
  <c r="P14" s="1"/>
  <c r="L88" l="1"/>
  <c r="K88"/>
  <c r="O13"/>
  <c r="J85"/>
  <c r="I85"/>
  <c r="O78" l="1"/>
  <c r="P82"/>
  <c r="P84"/>
  <c r="O83"/>
  <c r="O84"/>
  <c r="O82"/>
  <c r="I90" l="1"/>
  <c r="J90"/>
  <c r="O85"/>
  <c r="P13"/>
  <c r="J88" l="1"/>
  <c r="I88"/>
  <c r="P78"/>
  <c r="P83"/>
  <c r="O86" l="1"/>
  <c r="P86"/>
  <c r="P85"/>
  <c r="E94" i="10" l="1"/>
  <c r="J15" i="15" l="1"/>
  <c r="H69" i="2"/>
  <c r="F23"/>
  <c r="F69"/>
  <c r="H23"/>
  <c r="E134" i="15"/>
  <c r="J79"/>
  <c r="J61"/>
  <c r="J47"/>
  <c r="J27"/>
  <c r="J24"/>
  <c r="J22"/>
  <c r="J18"/>
  <c r="E11" i="10"/>
  <c r="E9" i="8"/>
  <c r="O10" i="7"/>
  <c r="G11" i="2"/>
  <c r="F106" i="1"/>
  <c r="H106"/>
  <c r="J78" i="15"/>
  <c r="J60"/>
  <c r="J42"/>
  <c r="J29"/>
  <c r="J28"/>
  <c r="J25"/>
  <c r="J19"/>
  <c r="G23" i="2"/>
  <c r="H110" i="1" l="1"/>
  <c r="H24" i="2"/>
  <c r="F24"/>
  <c r="F110" i="1"/>
  <c r="F134" i="15"/>
  <c r="G134" s="1"/>
  <c r="J16"/>
  <c r="F112" i="1" l="1"/>
  <c r="J46" i="15"/>
  <c r="F71" i="2"/>
  <c r="H71"/>
  <c r="J41" i="15"/>
  <c r="J21"/>
  <c r="J63"/>
  <c r="J81"/>
  <c r="J82"/>
  <c r="H112" i="1"/>
  <c r="J45" i="15"/>
  <c r="J55" l="1"/>
  <c r="E136"/>
  <c r="H115" i="1"/>
  <c r="F127" i="15"/>
  <c r="F140"/>
  <c r="G140" s="1"/>
  <c r="H80" i="2"/>
  <c r="F80"/>
  <c r="F115" i="1"/>
  <c r="E138" i="15"/>
  <c r="F86" i="2" l="1"/>
  <c r="H86"/>
  <c r="E137" i="15"/>
  <c r="G137" s="1"/>
  <c r="E135"/>
  <c r="J51"/>
  <c r="J65"/>
  <c r="E132"/>
  <c r="J58"/>
  <c r="J43"/>
  <c r="J77"/>
  <c r="J57"/>
  <c r="E133"/>
  <c r="J54" l="1"/>
  <c r="E101" i="2"/>
  <c r="J64" i="15"/>
  <c r="F138"/>
  <c r="G138" s="1"/>
  <c r="E78" i="2"/>
  <c r="J83" i="15"/>
  <c r="F136"/>
  <c r="G136" s="1"/>
  <c r="F103" i="2"/>
  <c r="F108"/>
  <c r="F133" i="15"/>
  <c r="G133" s="1"/>
  <c r="H108" i="2"/>
  <c r="H103"/>
  <c r="G101" l="1"/>
  <c r="F106"/>
  <c r="G78"/>
  <c r="E20"/>
  <c r="F113"/>
  <c r="J52" i="15"/>
  <c r="F128"/>
  <c r="F135"/>
  <c r="G135" s="1"/>
  <c r="H113" i="2"/>
  <c r="H106"/>
  <c r="F132" i="15"/>
  <c r="G132" s="1"/>
  <c r="E131"/>
  <c r="E52" i="1"/>
  <c r="F111" i="2" l="1"/>
  <c r="E24"/>
  <c r="E74" i="1"/>
  <c r="G52"/>
  <c r="H111" i="2"/>
  <c r="F131" i="15"/>
  <c r="G131" s="1"/>
  <c r="G20" i="2"/>
  <c r="G24" l="1"/>
  <c r="E69"/>
  <c r="G74" i="1"/>
  <c r="E71" i="2" l="1"/>
  <c r="E80" s="1"/>
  <c r="G69"/>
  <c r="G71" l="1"/>
  <c r="G80" s="1"/>
  <c r="E86"/>
  <c r="E108" l="1"/>
  <c r="E103"/>
  <c r="G86"/>
  <c r="G108" l="1"/>
  <c r="G103"/>
  <c r="E106"/>
  <c r="E106" i="1"/>
  <c r="G106"/>
  <c r="E113" i="2"/>
  <c r="G110" i="1" l="1"/>
  <c r="E110"/>
  <c r="G106" i="2"/>
  <c r="E111"/>
  <c r="G113"/>
  <c r="G111" l="1"/>
  <c r="E112" i="1"/>
  <c r="G112"/>
  <c r="G115" l="1"/>
  <c r="E115"/>
</calcChain>
</file>

<file path=xl/sharedStrings.xml><?xml version="1.0" encoding="utf-8"?>
<sst xmlns="http://schemas.openxmlformats.org/spreadsheetml/2006/main" count="1154" uniqueCount="578">
  <si>
    <t>No.</t>
  </si>
  <si>
    <t>POS - POS</t>
  </si>
  <si>
    <t>BANK</t>
  </si>
  <si>
    <t>ASET</t>
  </si>
  <si>
    <t>Kas</t>
  </si>
  <si>
    <t>Penempatan pada Bank Indonesia</t>
  </si>
  <si>
    <t>Penempatan pada bank lain</t>
  </si>
  <si>
    <t>Tagihan spot dan derivatif</t>
  </si>
  <si>
    <t>Surat berharga</t>
  </si>
  <si>
    <t>Tagihan akseptasi</t>
  </si>
  <si>
    <t>Kredit</t>
  </si>
  <si>
    <t>Akumulasi amortisasi aset tidak berwujud -/-</t>
  </si>
  <si>
    <t>Akumulasi penyusutan aset tetap dan inventaris -/-</t>
  </si>
  <si>
    <t>Penyertaan</t>
  </si>
  <si>
    <t>Cadangan kerugian penurunan nilai aset keuangan -/-</t>
  </si>
  <si>
    <t>Aset tidak berwujud</t>
  </si>
  <si>
    <t>Aset tetap dan inventaris</t>
  </si>
  <si>
    <t>Properti terbengkalai</t>
  </si>
  <si>
    <t>Aset yang diambil alih</t>
  </si>
  <si>
    <t>Aset pajak tangguhan</t>
  </si>
  <si>
    <t>TOTAL ASET</t>
  </si>
  <si>
    <t>Giro</t>
  </si>
  <si>
    <t>Tabungan</t>
  </si>
  <si>
    <t>Simpanan berjangka</t>
  </si>
  <si>
    <t>Surat berharga yang diterbitkan</t>
  </si>
  <si>
    <t>Pinjaman yang diterima</t>
  </si>
  <si>
    <t>Setoran jaminan</t>
  </si>
  <si>
    <t>Modal disetor</t>
  </si>
  <si>
    <t>Tambahan modal disetor</t>
  </si>
  <si>
    <t>Selisih kuasi reorganisasi</t>
  </si>
  <si>
    <t>Cadangan</t>
  </si>
  <si>
    <t>Laba/rugi</t>
  </si>
  <si>
    <t>POS-POS</t>
  </si>
  <si>
    <t>PENDAPATAN DAN BEBAN OPERASIONAL</t>
  </si>
  <si>
    <t>A. Pendapatan dan Beban Bunga</t>
  </si>
  <si>
    <t>Pendapatan Bunga</t>
  </si>
  <si>
    <t>Beban Bunga</t>
  </si>
  <si>
    <t>Pendapatan (Beban) Bunga Bersih</t>
  </si>
  <si>
    <t>Pendapatan Operasional Selain Bunga</t>
  </si>
  <si>
    <t>e.</t>
  </si>
  <si>
    <t>f.</t>
  </si>
  <si>
    <t>Beban Operasional Selain Bunga</t>
  </si>
  <si>
    <t>a.</t>
  </si>
  <si>
    <t>Rupiah</t>
  </si>
  <si>
    <t>b.</t>
  </si>
  <si>
    <t>Valuta asing</t>
  </si>
  <si>
    <t>i.</t>
  </si>
  <si>
    <t>ii.</t>
  </si>
  <si>
    <t>iii.</t>
  </si>
  <si>
    <t>iv.</t>
  </si>
  <si>
    <t>Aset keuangan lainnya</t>
  </si>
  <si>
    <t>c.</t>
  </si>
  <si>
    <t>Keuntungan penjualan aset keuangan</t>
  </si>
  <si>
    <t>d.</t>
  </si>
  <si>
    <t>g.</t>
  </si>
  <si>
    <t>Pendapatan lainnya</t>
  </si>
  <si>
    <t>Kerugian penjualan aset keuangan</t>
  </si>
  <si>
    <t>Pembiayaan syariah</t>
  </si>
  <si>
    <t>h.</t>
  </si>
  <si>
    <t>j.</t>
  </si>
  <si>
    <t>k.</t>
  </si>
  <si>
    <t>l.</t>
  </si>
  <si>
    <t>Pendapatan (Beban) Operasional Selain Bunga Bersih</t>
  </si>
  <si>
    <t>Kerugian terkait risiko operasional</t>
  </si>
  <si>
    <t>Kerugian penurunan nilai aset lainnya (non keuangan)</t>
  </si>
  <si>
    <t>Beban tenaga kerja</t>
  </si>
  <si>
    <t>Beban promosi</t>
  </si>
  <si>
    <t>Beban lainnya</t>
  </si>
  <si>
    <t>PENDAPATAN DAN BEBAN NON OPERASIONAL</t>
  </si>
  <si>
    <t>LABA (RUGI) OPERASIONAL</t>
  </si>
  <si>
    <t>Keuntungan (kerugian) penjualan aset tetap dan inventaris</t>
  </si>
  <si>
    <t>Keuntungan (kerugian) penjabaran transaksi valuta asing</t>
  </si>
  <si>
    <t>Pendapatan (beban) non operasional lainnya</t>
  </si>
  <si>
    <t>LABA (RUGI) NON OPERASIONAL</t>
  </si>
  <si>
    <t>Pajak penghasilan</t>
  </si>
  <si>
    <t>Pendapatan (beban) pajak tangguhan</t>
  </si>
  <si>
    <t>DIVIDEN</t>
  </si>
  <si>
    <t>Diukur pada nilai wajar melalui laporan laba/rugi</t>
  </si>
  <si>
    <t xml:space="preserve">a. </t>
  </si>
  <si>
    <t xml:space="preserve">b. </t>
  </si>
  <si>
    <t xml:space="preserve">c. </t>
  </si>
  <si>
    <t xml:space="preserve">d. </t>
  </si>
  <si>
    <t xml:space="preserve">e. </t>
  </si>
  <si>
    <t>Tersedia untuk dijual</t>
  </si>
  <si>
    <t>Dimiliki hingga jatuh tempo</t>
  </si>
  <si>
    <t>Pinjaman yang diberikan dan piutang</t>
  </si>
  <si>
    <t>Lainnya</t>
  </si>
  <si>
    <t>Melakukan kegiatan operasional di Indonesia</t>
  </si>
  <si>
    <t>Melakukan kegiatan operasional di luar Indonesia</t>
  </si>
  <si>
    <t>Modal dasar</t>
  </si>
  <si>
    <t>Modal yang belum disetor -/-</t>
  </si>
  <si>
    <t>Agio</t>
  </si>
  <si>
    <t>Disagio -/-</t>
  </si>
  <si>
    <t>Modal sumbangan</t>
  </si>
  <si>
    <t>Pendapatan (kerugian) komprehensif lainnya</t>
  </si>
  <si>
    <t>Dana setoran modal</t>
  </si>
  <si>
    <t>Cadangan umum</t>
  </si>
  <si>
    <t>Cadangan tujuan</t>
  </si>
  <si>
    <t>Tahun-tahun lalu</t>
  </si>
  <si>
    <t>Tahun berjalan</t>
  </si>
  <si>
    <t>Forward</t>
  </si>
  <si>
    <t>Swap</t>
  </si>
  <si>
    <t>Option</t>
  </si>
  <si>
    <t>Spot</t>
  </si>
  <si>
    <t>I</t>
  </si>
  <si>
    <t>TAGIHAN KOMITMEN</t>
  </si>
  <si>
    <t>Fasilitas pinjaman yang belum ditarik</t>
  </si>
  <si>
    <t>II</t>
  </si>
  <si>
    <t>KEWAJIBAN KOMITMEN</t>
  </si>
  <si>
    <t>Fasilitas kredit kepada nasabah yang belum ditarik</t>
  </si>
  <si>
    <t>BUMN</t>
  </si>
  <si>
    <t>Committed</t>
  </si>
  <si>
    <t>- Rupiah</t>
  </si>
  <si>
    <t>- Valuta asing</t>
  </si>
  <si>
    <t>Uncommitted</t>
  </si>
  <si>
    <t>Fasilitas kredit kepada bank lain yang belum ditarik</t>
  </si>
  <si>
    <t>L/C luar negeri</t>
  </si>
  <si>
    <t>L/C dalam negeri</t>
  </si>
  <si>
    <t>III.</t>
  </si>
  <si>
    <t>TAGIHAN KONTINJENSI</t>
  </si>
  <si>
    <t>Garansi yang diterima</t>
  </si>
  <si>
    <t>Pendapatan bunga dalam penyelesaian</t>
  </si>
  <si>
    <t>Bunga kredit yang diberikan</t>
  </si>
  <si>
    <t>Bunga lainnya</t>
  </si>
  <si>
    <t>IV.</t>
  </si>
  <si>
    <t>KEWAJIBAN KONTINJENSI</t>
  </si>
  <si>
    <t>Garansi yang diberikan</t>
  </si>
  <si>
    <t>1.</t>
  </si>
  <si>
    <t>2.</t>
  </si>
  <si>
    <t>3.</t>
  </si>
  <si>
    <t>Kerugian penurunan nilai aset keuangan (impairment)</t>
  </si>
  <si>
    <t>4.</t>
  </si>
  <si>
    <t>5.</t>
  </si>
  <si>
    <t>6.</t>
  </si>
  <si>
    <t>7.</t>
  </si>
  <si>
    <t>8.</t>
  </si>
  <si>
    <t>9.</t>
  </si>
  <si>
    <t>10.</t>
  </si>
  <si>
    <t>11.</t>
  </si>
  <si>
    <t>12.</t>
  </si>
  <si>
    <t>13.</t>
  </si>
  <si>
    <t>14.</t>
  </si>
  <si>
    <t>15.</t>
  </si>
  <si>
    <t>16.</t>
  </si>
  <si>
    <t>17.</t>
  </si>
  <si>
    <t>18.</t>
  </si>
  <si>
    <t>19.</t>
  </si>
  <si>
    <t>20.</t>
  </si>
  <si>
    <t>21.</t>
  </si>
  <si>
    <t>22.</t>
  </si>
  <si>
    <t>23.</t>
  </si>
  <si>
    <t>24.</t>
  </si>
  <si>
    <t>25.</t>
  </si>
  <si>
    <t>TRANSAKSI</t>
  </si>
  <si>
    <t>Tujuan</t>
  </si>
  <si>
    <t>Trading</t>
  </si>
  <si>
    <t>Hedging</t>
  </si>
  <si>
    <t>Tagihan</t>
  </si>
  <si>
    <t>A.</t>
  </si>
  <si>
    <t>Terkait dengan Nilai Tukar</t>
  </si>
  <si>
    <t>Jual</t>
  </si>
  <si>
    <t>Beli</t>
  </si>
  <si>
    <t>Future</t>
  </si>
  <si>
    <t>B.</t>
  </si>
  <si>
    <t>Terkait dengan Suku Bunga</t>
  </si>
  <si>
    <t>C.</t>
  </si>
  <si>
    <t>J U M L A H</t>
  </si>
  <si>
    <t>L</t>
  </si>
  <si>
    <t>DPK</t>
  </si>
  <si>
    <t>KL</t>
  </si>
  <si>
    <t>D</t>
  </si>
  <si>
    <t>M</t>
  </si>
  <si>
    <t>Jumlah</t>
  </si>
  <si>
    <t>I.</t>
  </si>
  <si>
    <t>PIHAK TERKAIT</t>
  </si>
  <si>
    <t>Tagihan Akseptasi</t>
  </si>
  <si>
    <t>Debitur Usaha Mikro, Kecil dan Menengah (UMKM)</t>
  </si>
  <si>
    <t>Bukan debitur UMKM</t>
  </si>
  <si>
    <t>Kredit yang direstrukturisasi</t>
  </si>
  <si>
    <t>Kredit properti</t>
  </si>
  <si>
    <t>Penyertaan modal sementara</t>
  </si>
  <si>
    <t>PIHAK TIDAK TERKAIT</t>
  </si>
  <si>
    <t>II.</t>
  </si>
  <si>
    <t>Surat Berharga yang dijual dengan janji dibeli kembali (Repo)</t>
  </si>
  <si>
    <t>Tagihan atas surat berharga yang dibeli dengan janji dijual kembali (Reverse Repo)</t>
  </si>
  <si>
    <t>INFORMASI LAIN</t>
  </si>
  <si>
    <t>Pada Bank Indonesia</t>
  </si>
  <si>
    <t>Pada pihak lain</t>
  </si>
  <si>
    <t>Total CKPN aset keuangan atas aset produktif</t>
  </si>
  <si>
    <t>Persentase kredit kepada UMKM terhadap total kredit</t>
  </si>
  <si>
    <t>Persentase kredit kepada Usaha Mikro Kecil (UMK) terhadap total kredit</t>
  </si>
  <si>
    <t>Persentase jumlah debitur Usaha Mikro Kecil (UMK) terhadap total debitur</t>
  </si>
  <si>
    <t>Penerusan kredit</t>
  </si>
  <si>
    <t>Aset produktif yang dihapus buku</t>
  </si>
  <si>
    <t>Aset produktif yang dihapus tagih</t>
  </si>
  <si>
    <t>CADANGAN PENYISIHAN KERUGIAN</t>
  </si>
  <si>
    <t>CKPN</t>
  </si>
  <si>
    <t>Individual</t>
  </si>
  <si>
    <t>Kolektif</t>
  </si>
  <si>
    <t>PPA wajib dibentuk</t>
  </si>
  <si>
    <t>Umum</t>
  </si>
  <si>
    <t>Khusus</t>
  </si>
  <si>
    <t>Surat berharga yang dijual dengan janji dibeli kembali (Repo)</t>
  </si>
  <si>
    <t>KOMPONEN MODAL</t>
  </si>
  <si>
    <t>2.1.</t>
  </si>
  <si>
    <t>2.2.</t>
  </si>
  <si>
    <t>Goodwill</t>
  </si>
  <si>
    <t>1.1.</t>
  </si>
  <si>
    <t>1.2.</t>
  </si>
  <si>
    <t>1.3.</t>
  </si>
  <si>
    <t>1.4.</t>
  </si>
  <si>
    <t>2.3.</t>
  </si>
  <si>
    <t>Rasio Kinerja</t>
  </si>
  <si>
    <t>Kewajiban Penyediaan Modal Minimum (KPMM)</t>
  </si>
  <si>
    <t>Aset produktif bermasalah dan aset non produktif bermasalah terhadap total aset produktif dan aset non produktif</t>
  </si>
  <si>
    <t>Aset produktif bermasalah terhadap total aset produktif</t>
  </si>
  <si>
    <r>
      <t xml:space="preserve">NPL </t>
    </r>
    <r>
      <rPr>
        <i/>
        <sz val="10"/>
        <rFont val="Arial"/>
        <family val="2"/>
      </rPr>
      <t>gross</t>
    </r>
  </si>
  <si>
    <r>
      <t>Loan to Deposit Ratio</t>
    </r>
    <r>
      <rPr>
        <sz val="10"/>
        <rFont val="Arial"/>
        <family val="2"/>
      </rPr>
      <t xml:space="preserve"> (LDR)</t>
    </r>
  </si>
  <si>
    <t>Biaya Operasional terhadap Pendapatan Operasional (BOPO)</t>
  </si>
  <si>
    <r>
      <t>Net Interest Margin</t>
    </r>
    <r>
      <rPr>
        <sz val="10"/>
        <rFont val="Arial"/>
        <family val="2"/>
      </rPr>
      <t xml:space="preserve"> (NIM)</t>
    </r>
  </si>
  <si>
    <r>
      <t>Return on Equity</t>
    </r>
    <r>
      <rPr>
        <sz val="10"/>
        <rFont val="Arial"/>
        <family val="2"/>
      </rPr>
      <t xml:space="preserve"> (ROE)</t>
    </r>
  </si>
  <si>
    <r>
      <t>Return on Asset</t>
    </r>
    <r>
      <rPr>
        <sz val="10"/>
        <rFont val="Arial"/>
        <family val="2"/>
      </rPr>
      <t xml:space="preserve"> (ROA)</t>
    </r>
  </si>
  <si>
    <r>
      <t xml:space="preserve">NPL </t>
    </r>
    <r>
      <rPr>
        <i/>
        <sz val="10"/>
        <rFont val="Arial"/>
        <family val="2"/>
      </rPr>
      <t>net</t>
    </r>
  </si>
  <si>
    <t>Kepatuhan (Compliance)</t>
  </si>
  <si>
    <t>Persentase pelanggaran BMPK</t>
  </si>
  <si>
    <t>Pihak terkait</t>
  </si>
  <si>
    <t>Pihak tidak terkait</t>
  </si>
  <si>
    <t>Persentase pelampauan BMPK</t>
  </si>
  <si>
    <t>Giro Wajib Minimum (GWM)</t>
  </si>
  <si>
    <t>Posisi Devisa Neto (PDN) secara keseluruhan</t>
  </si>
  <si>
    <t>PENGURUS BANK</t>
  </si>
  <si>
    <t>DEWAN KOMISARIS</t>
  </si>
  <si>
    <t>-</t>
  </si>
  <si>
    <t>DIREKSI</t>
  </si>
  <si>
    <t>:</t>
  </si>
  <si>
    <t>Pemegang Saham Pengendali (PSP) :</t>
  </si>
  <si>
    <t>PEMEGANG SAHAM</t>
  </si>
  <si>
    <t>Pemegang Saham Bukan PSP melalui pasar modal (≥ 5%) :</t>
  </si>
  <si>
    <t>Pemegang Saham Bukan PSP tidak melalui pasar modal (≥ 5%) :</t>
  </si>
  <si>
    <t>Ultimate shareholder :</t>
  </si>
  <si>
    <t>Direksi PT Bank Rakyat Indonesia (Persero) Tbk</t>
  </si>
  <si>
    <t>Catatan :</t>
  </si>
  <si>
    <t>Surat berharga yang dijual dengan janji dibeli kembali (repo)</t>
  </si>
  <si>
    <t>Tagihan atas surat berharga yang dibeli dengan janji dijual kembali (reverse repo)</t>
  </si>
  <si>
    <t>Sewa pembiayaan</t>
  </si>
  <si>
    <r>
      <t xml:space="preserve">Dana investasi </t>
    </r>
    <r>
      <rPr>
        <i/>
        <sz val="10"/>
        <rFont val="Arial"/>
        <family val="2"/>
      </rPr>
      <t>revenue sharing</t>
    </r>
  </si>
  <si>
    <r>
      <t xml:space="preserve">Dana investasi </t>
    </r>
    <r>
      <rPr>
        <i/>
        <sz val="10"/>
        <rFont val="Arial"/>
        <family val="2"/>
      </rPr>
      <t>profit</t>
    </r>
    <r>
      <rPr>
        <sz val="10"/>
        <rFont val="Arial"/>
        <family val="2"/>
      </rPr>
      <t xml:space="preserve"> </t>
    </r>
    <r>
      <rPr>
        <i/>
        <sz val="10"/>
        <rFont val="Arial"/>
        <family val="2"/>
      </rPr>
      <t>sharing</t>
    </r>
  </si>
  <si>
    <t>Selisih restrukturisasi entitas sepengendali</t>
  </si>
  <si>
    <t>LABA BERSIH PER SAHAM</t>
  </si>
  <si>
    <r>
      <t>Irrevocable</t>
    </r>
    <r>
      <rPr>
        <sz val="10"/>
        <rFont val="Arial"/>
        <family val="2"/>
      </rPr>
      <t xml:space="preserve"> L/C yang masih berjalan</t>
    </r>
  </si>
  <si>
    <t>Persentase jumlah debitur UMKM terhadap total debitur</t>
  </si>
  <si>
    <t>Komisaris Independen</t>
  </si>
  <si>
    <t>Komisaris</t>
  </si>
  <si>
    <t>Tidak ada</t>
  </si>
  <si>
    <t>Adhyaksa Dault</t>
  </si>
  <si>
    <t>Direktur Utama</t>
  </si>
  <si>
    <t>Direktur</t>
  </si>
  <si>
    <t>Asmawi Syam</t>
  </si>
  <si>
    <t>Informasi keuangan di atas disajikan sesuai dengan hal-hal sebagai berikut :</t>
  </si>
  <si>
    <t>Saham yang dibeli kembali (treasury stock) -/-</t>
  </si>
  <si>
    <r>
      <t xml:space="preserve">Tagihan </t>
    </r>
    <r>
      <rPr>
        <i/>
        <sz val="10"/>
        <rFont val="Arial"/>
        <family val="2"/>
      </rPr>
      <t>spot</t>
    </r>
    <r>
      <rPr>
        <sz val="10"/>
        <rFont val="Arial"/>
        <family val="2"/>
      </rPr>
      <t xml:space="preserve"> dan derivatif</t>
    </r>
  </si>
  <si>
    <r>
      <rPr>
        <i/>
        <sz val="10"/>
        <rFont val="Arial"/>
        <family val="2"/>
      </rPr>
      <t>Spot</t>
    </r>
    <r>
      <rPr>
        <sz val="10"/>
        <rFont val="Arial"/>
        <family val="2"/>
      </rPr>
      <t xml:space="preserve"> dan derivatif</t>
    </r>
  </si>
  <si>
    <t>Aset non produktif</t>
  </si>
  <si>
    <t xml:space="preserve">Aset yang diambil alih </t>
  </si>
  <si>
    <t xml:space="preserve">Rekening tunda </t>
  </si>
  <si>
    <t>Aset antar kantor</t>
  </si>
  <si>
    <t>LIABILITAS DAN EKUITAS</t>
  </si>
  <si>
    <t>Pinjaman dari Bank Indonesia</t>
  </si>
  <si>
    <t>Pinjaman dari bank lain</t>
  </si>
  <si>
    <t>Utang atas surat berharga yang dijual dengan janji dibeli kembali (repo)</t>
  </si>
  <si>
    <t>Utang akseptasi</t>
  </si>
  <si>
    <t>Liabilitas pajak tangguhan</t>
  </si>
  <si>
    <t>Liabilitas lainnya</t>
  </si>
  <si>
    <t>TOTAL LIABILITAS</t>
  </si>
  <si>
    <t>EKUITAS</t>
  </si>
  <si>
    <t>Keuntungan (kerugian) dari perubahan nilai aset keuangan dalam kelompok tersedia untuk dijual</t>
  </si>
  <si>
    <t>Ekuitas lainnya</t>
  </si>
  <si>
    <t>TOTAL LIABILITAS DAN EKUITAS</t>
  </si>
  <si>
    <t>Kepentingan non pengendali</t>
  </si>
  <si>
    <t>TOTAL EKUITAS</t>
  </si>
  <si>
    <t>LIABILITAS</t>
  </si>
  <si>
    <t>Dividen</t>
  </si>
  <si>
    <r>
      <t xml:space="preserve">Keuntungan dari penyertaan dengan </t>
    </r>
    <r>
      <rPr>
        <i/>
        <sz val="10"/>
        <rFont val="Arial"/>
        <family val="2"/>
      </rPr>
      <t>equity</t>
    </r>
    <r>
      <rPr>
        <sz val="10"/>
        <rFont val="Arial"/>
        <family val="2"/>
      </rPr>
      <t xml:space="preserve"> </t>
    </r>
    <r>
      <rPr>
        <i/>
        <sz val="10"/>
        <rFont val="Arial"/>
        <family val="2"/>
      </rPr>
      <t>method</t>
    </r>
  </si>
  <si>
    <t>Pemulihan atas cadangan kerugian penurunan nilai</t>
  </si>
  <si>
    <r>
      <t xml:space="preserve">Kerugian dari penyertaan dengan </t>
    </r>
    <r>
      <rPr>
        <i/>
        <sz val="10"/>
        <rFont val="Arial"/>
        <family val="2"/>
      </rPr>
      <t>equity</t>
    </r>
    <r>
      <rPr>
        <sz val="10"/>
        <rFont val="Arial"/>
        <family val="2"/>
      </rPr>
      <t xml:space="preserve"> </t>
    </r>
    <r>
      <rPr>
        <i/>
        <sz val="10"/>
        <rFont val="Arial"/>
        <family val="2"/>
      </rPr>
      <t>method</t>
    </r>
  </si>
  <si>
    <t>Penyesuaian akibat penjabaran laporan keuangan dalam mata uang asing</t>
  </si>
  <si>
    <t>Keuntungan revaluasi aset tetap</t>
  </si>
  <si>
    <t>TRANSFER LABA (RUGI) KE KANTOR PUSAT</t>
  </si>
  <si>
    <t xml:space="preserve">TOTAL EKUITAS YANG DAPAT DIATRIBUSIKAN </t>
  </si>
  <si>
    <t>KEPADA PEMILIK</t>
  </si>
  <si>
    <t>Peningkatan nilai wajar aset keuangan</t>
  </si>
  <si>
    <t xml:space="preserve">Penurunan nilai wajar liabilitas keuangan  </t>
  </si>
  <si>
    <t xml:space="preserve">Penurunan nilai wajar aset keuangan </t>
  </si>
  <si>
    <t xml:space="preserve">Peningkatan nilai wajar liabilitas keuangan </t>
  </si>
  <si>
    <t>Taksiran pajak tahun berjalan</t>
  </si>
  <si>
    <t>LAPORAN KOMITMEN DAN KONTINJENSI</t>
  </si>
  <si>
    <t>LAPORAN KUALITAS ASET PRODUKTIF DAN INFORMASI LAINNYA</t>
  </si>
  <si>
    <t>Randi Anto</t>
  </si>
  <si>
    <t>Cadangan kerugian penurunan nilai dari aset non keuangan -/-</t>
  </si>
  <si>
    <t>Bagian efektif lindung nilai arus kas</t>
  </si>
  <si>
    <t>Bagian efektif dari lindung nilai arus kas</t>
  </si>
  <si>
    <t>Tagihan dan Liabilitas Derivatif</t>
  </si>
  <si>
    <t>Liabilitas</t>
  </si>
  <si>
    <t>Transaksi rekening administratif</t>
  </si>
  <si>
    <t>ARUS KAS DARI KEGIATAN OPERASI</t>
  </si>
  <si>
    <t>Penerimaan kembali aset yang telah dihapusbukukan</t>
  </si>
  <si>
    <t>Pendapatan operasional lainnya</t>
  </si>
  <si>
    <t>Beban operasional lainnya</t>
  </si>
  <si>
    <t>Arus kas sebelum perubahan dalam aset dan liabilitas operasi</t>
  </si>
  <si>
    <t>Penempatan pada Bank Indonesia dan bank lain</t>
  </si>
  <si>
    <t>Efek-efek dan Obligasi Rekapitalisasi Pemerintah yang diukur pada nilai wajar melalui laporan laba rugi</t>
  </si>
  <si>
    <t>Tagihan wesel ekspor</t>
  </si>
  <si>
    <t>Kredit yang diberikan</t>
  </si>
  <si>
    <t>Piutang dan pembiayaan syariah</t>
  </si>
  <si>
    <t>Aset lain-lain</t>
  </si>
  <si>
    <t>Liabilitas segera</t>
  </si>
  <si>
    <t>Deposito berjangka</t>
  </si>
  <si>
    <t>Simpanan dari bank lain dan lembaga keuangan lainnya</t>
  </si>
  <si>
    <t>Liabilitas lain-lain</t>
  </si>
  <si>
    <t>ARUS KAS DARI KEGIATAN INVESTASI</t>
  </si>
  <si>
    <t>Perolehan aset tetap</t>
  </si>
  <si>
    <t>ARUS KAS DARI KEGIATAN PENDANAAN</t>
  </si>
  <si>
    <t>PENGARUH PERUBAHAN KURS MATA UANG ASING</t>
  </si>
  <si>
    <t>Giro pada Bank Indonesia</t>
  </si>
  <si>
    <t>Giro pada bank lain</t>
  </si>
  <si>
    <t>Total Kas dan Setara Kas</t>
  </si>
  <si>
    <r>
      <t>Komisi/provisi/</t>
    </r>
    <r>
      <rPr>
        <i/>
        <sz val="10"/>
        <rFont val="Arial"/>
        <family val="2"/>
      </rPr>
      <t>fee</t>
    </r>
    <r>
      <rPr>
        <sz val="10"/>
        <rFont val="Arial"/>
        <family val="2"/>
      </rPr>
      <t xml:space="preserve"> dan administrasi</t>
    </r>
  </si>
  <si>
    <r>
      <t xml:space="preserve">Posisi penjualan </t>
    </r>
    <r>
      <rPr>
        <i/>
        <sz val="10"/>
        <rFont val="Arial"/>
        <family val="2"/>
      </rPr>
      <t>spot</t>
    </r>
    <r>
      <rPr>
        <sz val="10"/>
        <rFont val="Arial"/>
        <family val="2"/>
      </rPr>
      <t xml:space="preserve"> dan derivatif yang masih berjalan</t>
    </r>
  </si>
  <si>
    <r>
      <t xml:space="preserve">Posisi pembelian </t>
    </r>
    <r>
      <rPr>
        <i/>
        <sz val="10"/>
        <rFont val="Arial"/>
        <family val="2"/>
      </rPr>
      <t>spot</t>
    </r>
    <r>
      <rPr>
        <sz val="10"/>
        <rFont val="Arial"/>
        <family val="2"/>
      </rPr>
      <t xml:space="preserve"> dan derivatif yang masih berjalan</t>
    </r>
  </si>
  <si>
    <r>
      <t xml:space="preserve">Giro </t>
    </r>
    <r>
      <rPr>
        <i/>
        <sz val="10"/>
        <rFont val="Arial"/>
        <family val="2"/>
      </rPr>
      <t>wadiah</t>
    </r>
    <r>
      <rPr>
        <sz val="10"/>
        <rFont val="Arial"/>
        <family val="2"/>
      </rPr>
      <t xml:space="preserve"> </t>
    </r>
  </si>
  <si>
    <r>
      <t xml:space="preserve">Tabungan </t>
    </r>
    <r>
      <rPr>
        <i/>
        <sz val="10"/>
        <rFont val="Arial"/>
        <family val="2"/>
      </rPr>
      <t>wadiah</t>
    </r>
  </si>
  <si>
    <r>
      <t xml:space="preserve">Deposito berjangka </t>
    </r>
    <r>
      <rPr>
        <i/>
        <sz val="10"/>
        <rFont val="Arial"/>
        <family val="2"/>
      </rPr>
      <t>mudharabah</t>
    </r>
    <r>
      <rPr>
        <sz val="10"/>
        <rFont val="Arial"/>
        <family val="2"/>
      </rPr>
      <t xml:space="preserve"> </t>
    </r>
  </si>
  <si>
    <t>Aset lainnya</t>
  </si>
  <si>
    <r>
      <t xml:space="preserve">Liabilitas </t>
    </r>
    <r>
      <rPr>
        <i/>
        <sz val="10"/>
        <rFont val="Arial"/>
        <family val="2"/>
      </rPr>
      <t>spot</t>
    </r>
    <r>
      <rPr>
        <sz val="10"/>
        <rFont val="Arial"/>
        <family val="2"/>
      </rPr>
      <t xml:space="preserve"> dan derivatif</t>
    </r>
  </si>
  <si>
    <t>Komisaris Utama/</t>
  </si>
  <si>
    <t>Ahmad Fuad</t>
  </si>
  <si>
    <t>B. Pendapatan dan Beban Operasional Selain Bunga</t>
  </si>
  <si>
    <t>Cadangan Kerugian Penurunan Nilai (CKPN) aset keuangan terhadap aset produktif</t>
  </si>
  <si>
    <t>GWM utama rupiah</t>
  </si>
  <si>
    <t>GWM valuta asing</t>
  </si>
  <si>
    <t xml:space="preserve">(dalam %) </t>
  </si>
  <si>
    <r>
      <t xml:space="preserve">LAPORAN TRANSAKSI </t>
    </r>
    <r>
      <rPr>
        <b/>
        <i/>
        <sz val="10"/>
        <color theme="0"/>
        <rFont val="Arial"/>
        <family val="2"/>
      </rPr>
      <t>SPOT</t>
    </r>
    <r>
      <rPr>
        <b/>
        <sz val="10"/>
        <color theme="0"/>
        <rFont val="Arial"/>
        <family val="2"/>
      </rPr>
      <t xml:space="preserve"> DAN DERIVATIF</t>
    </r>
  </si>
  <si>
    <t>Pendapatan non operasional - neto</t>
  </si>
  <si>
    <t>LAPORAN ARUS KAS</t>
  </si>
  <si>
    <t>MAKER</t>
  </si>
  <si>
    <t>CHECKER</t>
  </si>
  <si>
    <t>SIGNER</t>
  </si>
  <si>
    <t>(Dalam Jutaan Rupiah)</t>
  </si>
  <si>
    <r>
      <t xml:space="preserve">Penyaluran dana </t>
    </r>
    <r>
      <rPr>
        <i/>
        <sz val="10"/>
        <rFont val="Arial"/>
        <family val="2"/>
      </rPr>
      <t>Mudharabah Muqayyadah</t>
    </r>
  </si>
  <si>
    <t>Aset produktif dihapus buku yang dipulihkan/berhasil ditagih</t>
  </si>
  <si>
    <t>LAPORAN PERHITUNGAN KEWAJIBAN PENYEDIAAN MODAL MINIMUM (KPMM)</t>
  </si>
  <si>
    <t>R A S I O</t>
  </si>
  <si>
    <t xml:space="preserve">(Dalam Jutaan Rupiah) </t>
  </si>
  <si>
    <t>KONSOLIDASIAN</t>
  </si>
  <si>
    <t>Penerimaan dividen</t>
  </si>
  <si>
    <t>Mustafa Abubakar</t>
  </si>
  <si>
    <t>Total PPA yang wajib dibentuk atas aset produktif</t>
  </si>
  <si>
    <t>LAPORAN POSISI KEUANGAN</t>
  </si>
  <si>
    <r>
      <t xml:space="preserve">Keuntungan transaksi </t>
    </r>
    <r>
      <rPr>
        <i/>
        <sz val="10"/>
        <rFont val="Arial"/>
        <family val="2"/>
      </rPr>
      <t>spot</t>
    </r>
    <r>
      <rPr>
        <sz val="10"/>
        <rFont val="Arial"/>
        <family val="2"/>
      </rPr>
      <t xml:space="preserve"> dan derivatif (realized)</t>
    </r>
  </si>
  <si>
    <r>
      <t xml:space="preserve">Kerugian transaksi </t>
    </r>
    <r>
      <rPr>
        <i/>
        <sz val="10"/>
        <rFont val="Arial"/>
        <family val="2"/>
      </rPr>
      <t>spot</t>
    </r>
    <r>
      <rPr>
        <sz val="10"/>
        <rFont val="Arial"/>
        <family val="2"/>
      </rPr>
      <t xml:space="preserve"> dan derivatif (realized)</t>
    </r>
  </si>
  <si>
    <t>PENGHASILAN KOMPREHENSIF LAIN</t>
  </si>
  <si>
    <t>Pos-pos yang tidak akan direklasifikasi ke laba rugi</t>
  </si>
  <si>
    <t>Pajak penghasilan terkait pos-pos yang tidak akan direklasifikasi ke laba rugi</t>
  </si>
  <si>
    <t>Pos-pos yang akan direklasifikasi ke laba rugi</t>
  </si>
  <si>
    <t>Pajak penghasilan terkait pos-pos yang akan direklasifikasi ke laba rugi</t>
  </si>
  <si>
    <t>Modal Inti Utama (CET 1)</t>
  </si>
  <si>
    <t>1.2.1.</t>
  </si>
  <si>
    <t>Cadangan Umum</t>
  </si>
  <si>
    <t>1.2.2.</t>
  </si>
  <si>
    <t>Dana Setoran Modal</t>
  </si>
  <si>
    <t>Kepentingan Non Pengendali yang dapat diperhitungkan</t>
  </si>
  <si>
    <t>1.4.1.</t>
  </si>
  <si>
    <t>1.4.2.</t>
  </si>
  <si>
    <t>1.4.3.</t>
  </si>
  <si>
    <t>1.4.4.</t>
  </si>
  <si>
    <t>1.4.5.</t>
  </si>
  <si>
    <t>1.4.6.</t>
  </si>
  <si>
    <t>1.4.7.</t>
  </si>
  <si>
    <t>Perhitungan pajak tangguhan</t>
  </si>
  <si>
    <t>Eksposur sekuritisasi</t>
  </si>
  <si>
    <t>Agio/Disagio</t>
  </si>
  <si>
    <t>Sinking Fund</t>
  </si>
  <si>
    <t>ASET TERTIMBANG MENURUT RISIKO</t>
  </si>
  <si>
    <t>ATMR RISIKO PASAR</t>
  </si>
  <si>
    <t>ATMR RISIKO OPERASIONAL</t>
  </si>
  <si>
    <t>RASIO KPMM</t>
  </si>
  <si>
    <t>TOTAL ATMR</t>
  </si>
  <si>
    <t>Wakil Komisaris Utama</t>
  </si>
  <si>
    <t>Tagihan lainnya</t>
  </si>
  <si>
    <t>Wakil Direktur Utama</t>
  </si>
  <si>
    <t>Penyajian rincian dapat tidak ditampilkan apabila nilainya nihil.</t>
  </si>
  <si>
    <t>Gatot Trihargo</t>
  </si>
  <si>
    <t xml:space="preserve">Asmawi Syam </t>
  </si>
  <si>
    <t>Sunarso</t>
  </si>
  <si>
    <t>Susy Liestiowaty</t>
  </si>
  <si>
    <t>Donsuwan Simatupang</t>
  </si>
  <si>
    <t>Haru Koesmahargyo</t>
  </si>
  <si>
    <t>Mohammad Irfan</t>
  </si>
  <si>
    <t>Pendapatan yang diterima</t>
  </si>
  <si>
    <t>Penerimaan bunga dan investasi</t>
  </si>
  <si>
    <t>Pendapatan syariah</t>
  </si>
  <si>
    <t>Beban yang dibayar</t>
  </si>
  <si>
    <t>Beban bunga</t>
  </si>
  <si>
    <t>Beban syariah</t>
  </si>
  <si>
    <r>
      <t xml:space="preserve">Tabungan </t>
    </r>
    <r>
      <rPr>
        <i/>
        <sz val="10"/>
        <rFont val="Arial"/>
        <family val="2"/>
      </rPr>
      <t>mudharabah</t>
    </r>
  </si>
  <si>
    <t>LAPORAN LABA RUGI DAN PENGHASILAN KOMPREHENSIF LAIN</t>
  </si>
  <si>
    <t>Komitmen dan kontinjensi</t>
  </si>
  <si>
    <t>Kekurangan modal pada perusahaan anak asuransi</t>
  </si>
  <si>
    <t>Penyertaan yang diperhitungkan sebagai faktor pengurang</t>
  </si>
  <si>
    <t>Jeffry J. Wurangian</t>
  </si>
  <si>
    <t>Zulhelfi Abidin</t>
  </si>
  <si>
    <t>Sertifikat Bank Indonesia dan Sertifikat Deposito Bank Indonesia - jangka waktu jatuh tempo tiga bulan atau kurang sejak tanggal perolehan</t>
  </si>
  <si>
    <t>Kuswiyoto</t>
  </si>
  <si>
    <t>Nilai Nosional</t>
  </si>
  <si>
    <t>Efek-efek yang dibeli dengan janji dijual kembali</t>
  </si>
  <si>
    <t>Efek-efek yang dijual dengan janji dibeli kembali</t>
  </si>
  <si>
    <t>Pembelian kembali saham beredar (Saham Treasuri)</t>
  </si>
  <si>
    <t>LAPORAN RASIO KEUANGAN</t>
  </si>
  <si>
    <t>A. Sonny Keraf</t>
  </si>
  <si>
    <t>A. Fuad Rahmany</t>
  </si>
  <si>
    <t>Pendapatan Premi</t>
  </si>
  <si>
    <t>Beban Klaim</t>
  </si>
  <si>
    <t>Pendapatan Premi (Beban Klaim) Bersih</t>
  </si>
  <si>
    <t>Pendapatan (Beban) Bunga dan Syariah - Bersih serta Pendapatan Premi (Beban Klaim) Bersih</t>
  </si>
  <si>
    <t>*)</t>
  </si>
  <si>
    <t>Mahmud  *)</t>
  </si>
  <si>
    <t>Kenaikan (Penurunan) liabilitas operasi:</t>
  </si>
  <si>
    <t xml:space="preserve">     Dari CET1</t>
  </si>
  <si>
    <t xml:space="preserve">     Dari AT1</t>
  </si>
  <si>
    <t xml:space="preserve">     Dari Tier 2</t>
  </si>
  <si>
    <t>Pembayaran pajak penghasilan badan dan tagihan pajak</t>
  </si>
  <si>
    <t>Pembagian laba untuk dividen</t>
  </si>
  <si>
    <t>Sis Apik Wijayanto</t>
  </si>
  <si>
    <t>Priyastomo</t>
  </si>
  <si>
    <t>Negara Republik Indonesia : 56,75%</t>
  </si>
  <si>
    <t>Total aset bank yang dijaminkan:</t>
  </si>
  <si>
    <t>Pendapatan premi</t>
  </si>
  <si>
    <t>Laba periode berjalan per saham dasar dihitung dengan membagi laba periode berjalan yang dapat diatribusikan kepada pemilik Entitas Induk dengan rata-rata tertimbang jumlah lembar saham biasa yang beredar selama periode yang bersangkutan.</t>
  </si>
  <si>
    <t>PT BANK RAKYAT INDONESIA (PERSERO) Tbk</t>
  </si>
  <si>
    <t>Liabilitas antarkantor</t>
  </si>
  <si>
    <t>Bagian pengasilan komprehensif lain dari entitas asosiasi</t>
  </si>
  <si>
    <t>Pengukuran kembali atas program imbalan pasti</t>
  </si>
  <si>
    <t>Pajak penghasilan terkait dengan penghasilan komprehensif lain</t>
  </si>
  <si>
    <t>Bagian penghsilan komprehensif lain dari entitas asosiasi</t>
  </si>
  <si>
    <t>Pemilik</t>
  </si>
  <si>
    <t>Kepentingan Non Pengendali</t>
  </si>
  <si>
    <t>Total Laba (Rugi) Komprehensif lain yang dapat diatribusikan kepada :</t>
  </si>
  <si>
    <t>TOTAL LABA (RUGI) KOMPREHENSIF TAHUN BERJALAN</t>
  </si>
  <si>
    <t>PENGHASILAN KOMPREHENSIF LAIN PERIODE BERJALAN SETELAH PAJAK</t>
  </si>
  <si>
    <t>Laba (Rugi) Bersih Periode Berjalan yang dapat diatribusikan kepada :</t>
  </si>
  <si>
    <t>TOTAL LABA (RUGI) BERSIH TAHUN BERJALAN</t>
  </si>
  <si>
    <t>LABA (RUGI) PERIODE BERJALAN SETELAH PAJAK BERSIH</t>
  </si>
  <si>
    <t>LABA (RUGI) PERIODE BERJALAN SEBELUM PAJAK</t>
  </si>
  <si>
    <t>TOTAL LABA (RUGI) KOMPREHENSIF PERIODE BERJALAN</t>
  </si>
  <si>
    <t>Saham biasa</t>
  </si>
  <si>
    <t>Saham preferen</t>
  </si>
  <si>
    <t>Faktor Penambah :</t>
  </si>
  <si>
    <t>1.2.1.1.</t>
  </si>
  <si>
    <t>Pendapatan Komprehensif Lainnya</t>
  </si>
  <si>
    <t>1.2.1.1.1.</t>
  </si>
  <si>
    <t>Selisih lebih penjabaran laporan keuangan</t>
  </si>
  <si>
    <t>1.2.1.1.2.</t>
  </si>
  <si>
    <t>Potensi keuntungan dari peningkatan nilai wajar aset keuangan dalam kelompok tersedia untuk dijual</t>
  </si>
  <si>
    <t>1.2.1.1.3.</t>
  </si>
  <si>
    <t>Saldo surplus revaluasi aset tetap</t>
  </si>
  <si>
    <t>1.2.1.2.</t>
  </si>
  <si>
    <t>Cadangan tambahan modal lainnya (other disclosed reserves)</t>
  </si>
  <si>
    <t>Laba tahun-tahun lalu</t>
  </si>
  <si>
    <t>Laba tahun berjalan</t>
  </si>
  <si>
    <t>Faktor Pengurang :</t>
  </si>
  <si>
    <t>1.2.2.1.</t>
  </si>
  <si>
    <t>1.2.2.1.1.</t>
  </si>
  <si>
    <t>1.2.2.1.2.</t>
  </si>
  <si>
    <t>Selisih kurang penjabaran laporan keuangan</t>
  </si>
  <si>
    <t>Potensi kerugian dari penurunan nilai wajar aset keuangan dalam kelompok tersedia untuk dijual</t>
  </si>
  <si>
    <t>1.2.2.2.</t>
  </si>
  <si>
    <t>1.2.2.2.1.</t>
  </si>
  <si>
    <t>1.2.2.2.2.</t>
  </si>
  <si>
    <t>1.2.2.2.3.</t>
  </si>
  <si>
    <t>1.2.2.2.4.</t>
  </si>
  <si>
    <t>1.2.2.2.5.</t>
  </si>
  <si>
    <t>Disagio</t>
  </si>
  <si>
    <t>Rugi tahun-tahun lalu</t>
  </si>
  <si>
    <t>Rugi tahun berjalan</t>
  </si>
  <si>
    <t>Selisih kurang antara Penyisihan Penghapusan Aset (PPA) dan Cadangan Kerugian Penurunan Nilai (CKPN) atas aset produktif</t>
  </si>
  <si>
    <t>PPA aset non produktif yang wajib dibentuk</t>
  </si>
  <si>
    <t>Selisih aset tidak berwujud lainnya</t>
  </si>
  <si>
    <t>Faktor pengurang modal inti utama lainnya</t>
  </si>
  <si>
    <t>Penempatan dana pada instrumen AT1 dan/atau Tier 2 pada bank lain</t>
  </si>
  <si>
    <t>Kepemilikan silang pada entitas lain yang diperoleh berdasarkan peralihan karena hukum, hibah, atau hibah wajar</t>
  </si>
  <si>
    <t>Modal Inti Tambahan/Additional Tier 1 (AT 1) *)</t>
  </si>
  <si>
    <t>Instrumen yang memenuhi persyaratan AT1</t>
  </si>
  <si>
    <t>2.3.1.</t>
  </si>
  <si>
    <t>2.3.2.</t>
  </si>
  <si>
    <t>Faktor Pengurang Modal Inti Tambahan *)</t>
  </si>
  <si>
    <t>MODAL PELENGKAP (Tier 2)</t>
  </si>
  <si>
    <t>Instrumen modal dalam bentuk saham atau lainnya yang memenuhi persyaratan Tier 2</t>
  </si>
  <si>
    <t>Saham preferen (perpetual kumulatif, non perpetual), setelah dikurangi pembelian kembali</t>
  </si>
  <si>
    <t>Surat berharga subordinasi (perpetual kumulatif, non perpetual), setelah dikurangi pembelian kembali</t>
  </si>
  <si>
    <t>Pinjaman subordinasi (perpetual kumulatif, non perpetual), setelah dikurangi pembelian kembali</t>
  </si>
  <si>
    <t>Mandatory convertible bond</t>
  </si>
  <si>
    <t>Penerbitan Tier 2 oleh perusahaan anak berupa bank dan non bank yang dibeli oleh pihak lain (konsolidasi)</t>
  </si>
  <si>
    <t>Amortisasi berdasarkan jangka waktu tersisa (-/-)</t>
  </si>
  <si>
    <t>Faktor pengurang modal pelengkap *)</t>
  </si>
  <si>
    <t>4.1.</t>
  </si>
  <si>
    <t>4.2.</t>
  </si>
  <si>
    <t>4.3.</t>
  </si>
  <si>
    <t>Penempatan dana pada instrumen Tier 2 pada bank lain</t>
  </si>
  <si>
    <t>MODAL INTI (Tier 1)</t>
  </si>
  <si>
    <t>TOTAL MODAL</t>
  </si>
  <si>
    <r>
      <t xml:space="preserve">Cadangan Tambahan Modal  </t>
    </r>
    <r>
      <rPr>
        <b/>
        <vertAlign val="superscript"/>
        <sz val="10"/>
        <rFont val="Arial"/>
        <family val="2"/>
      </rPr>
      <t>*)</t>
    </r>
  </si>
  <si>
    <t>Faktor Pengurang Modal Inti Utama  *)</t>
  </si>
  <si>
    <t xml:space="preserve">ATMR RISIKO KREDIT </t>
  </si>
  <si>
    <t>RASIO KPMM SESUAI PROFIL RISIKO  (%)</t>
  </si>
  <si>
    <t>PROSENTASE BUFFER YANG WAJIB DIPENUHI OLEH BANK (%)</t>
  </si>
  <si>
    <t>Capital Convertion Buffer (%)</t>
  </si>
  <si>
    <t>Countercyclical Buffer (%)</t>
  </si>
  <si>
    <t>Capital Surcharge untuk D-SIB (%)</t>
  </si>
  <si>
    <t>INDIVIDUAL</t>
  </si>
  <si>
    <t>Agio/disagio</t>
  </si>
  <si>
    <t>ALOKASI PEMENUHAN KPMM SESUAI PROFIL RISIKO</t>
  </si>
  <si>
    <t>Rasio KPMM  (%)</t>
  </si>
  <si>
    <t>Rasio Tier 2  (%)</t>
  </si>
  <si>
    <t>Rasio Tier 1  (%)</t>
  </si>
  <si>
    <t>Rasio CET 1  (%)</t>
  </si>
  <si>
    <t>Dari CET 1  (%)</t>
  </si>
  <si>
    <t>Dari AT1  (%)</t>
  </si>
  <si>
    <t>Dari Tier 2  (%)</t>
  </si>
  <si>
    <t>CET UNTUK BUFFER  (%)</t>
  </si>
  <si>
    <t>Peraturan Otoritas jasa Keuangan Nomor 32/POJK.03/2016 tanggal 8 Agustus 2016 tentang "Perubahan Atas Peraturan Otoritas Jasa Keuangan Nomor 6/POJK.03/2015 Tentang Transparansi dan Publikasi Laporan Bank".</t>
  </si>
  <si>
    <t>Peraturan Otoritas Jasa Keuangan Nomor 34/POJK.03/2016 tanggal 22 September 2016 tentang "Perubahan Atas Peraturan Otoritas Jasa Keuangan Nomor 11/POJK.03/2016 Tentang Kewajiban Penyediaan Modal Minimum Bank Umum".</t>
  </si>
  <si>
    <t>Peraturan Nomor X.K.2, Keputusan Ketua Badan Pengawas Pasar Modal dan Lembaga Keuangan Nomor KEP-346/BL/2011 tanggal 5 Juli 2011 tentang "Penyampaian Laporan Keuangan Berkala Emiten atau Perusahaan Publik".</t>
  </si>
  <si>
    <t>Peraturan No. VIII.G.7, Keputusan Ketua Badan Pengawas Pasar Modal dan Lembaga Keuangan Nomor KEP-347/BL/2012 tanggal 25 Juni 2012 tentang "Penyajian dan Pengungkapan Laporan Keuangan Emiten atau Perusahaan Publik".</t>
  </si>
  <si>
    <t>Surat Edaran Otoritas Jasa Keuangan Nomor 43/SEOJK.03/2016 tanggal 28 September 2016 tentang "Transparansi dan Publikasi Laporan Bank Umum Konvensional".</t>
  </si>
  <si>
    <t>Kas neto yang digunakan untuk kegiatan investasi</t>
  </si>
  <si>
    <t>Piutang sewa pembiayaan</t>
  </si>
  <si>
    <t>Tanggal 31 Desember 2016 dan 2015</t>
  </si>
  <si>
    <t>Untuk Tahun yang Berakhir Pada Tanggal-tanggal 31 Desember 2016 dan 2015</t>
  </si>
  <si>
    <t>Tanggal 31 Desember 2016</t>
  </si>
  <si>
    <t>Informasi keuangan di atas diambil dari laporan keuangan konsolidasian PT Bank Rakyat Indonesia (Persero) Tbk ("Bank") dan entitas anaknya tanggal 31 Desember 2016 dan untuk tahun yang berakhir pada tanggal tersebut, yang disusun oleh manajemen Bank sesuai dengan Standar Akuntansi Keuangan di Indonesia, yang telah diaudit oleh Purwantono, Sungkoro &amp; Surja ("PSS") firma anggota Ernst &amp; Young Global Limited dengan rekan penanggung jawab adalah Hari Purwantono, auditor independen, berdasarkan Standar Audit yang ditetapkan oleh Institut Akuntan Publik Indonesia, dengan opini audit tanpa modifikasian, sebagaimana tercantum dalam laporannya tanggal  20 Januari 2017 yang tidak tercantum dalam publikasi ini. Karena informasi keuangan konsolidasian di atas diambil dari laporan keuangan konsolidasian, dengan demikian informasi tersebut bukan merupakan penyajian yang lengkap dari laporan keuangan konsolidasian.</t>
  </si>
  <si>
    <t>Untuk periode 31 Desember 2016, telah dilakukan reklasifikasi seluruh saldo Cadangan tujuan ke Laba ditahan sebesar Rp 15.093.057 juta.</t>
  </si>
  <si>
    <t>Nilai tukar mata uang asing untuk 1 ASD per tanggal 31 Desember 2016 dan 2015 adalah masing-masing sebesar Rp13.472,50 dan Rp13.785,00.</t>
  </si>
  <si>
    <t>Penerimaan atas surat berharga yang diterbitkan</t>
  </si>
  <si>
    <t>Pembayaran atas surat berharga yang diterbitkan</t>
  </si>
  <si>
    <t>KAS DAN SETARA KAS AWAL TAHUN</t>
  </si>
  <si>
    <t>KAS DAN SETARA KAS AKHIR TAHUN</t>
  </si>
  <si>
    <t>Piutang pembiayaan sewa</t>
  </si>
  <si>
    <t>Kas neto yang diperoleh dari kegiatan operasi</t>
  </si>
  <si>
    <t>Penurunan (kenaikan) efek-efek dan Obligasi Rekapitalisasi Pemerintah yang tersedia untuk dijual dan dimiliki hingga jatuh tempo</t>
  </si>
  <si>
    <t>(Pembayaran) penerimaan pinjaman yang diterima</t>
  </si>
  <si>
    <t>Penerimaan (pembayaran) pinjaman subordinasi</t>
  </si>
  <si>
    <t>Kas neto yang diperoleh dari kegiatan pendanaan</t>
  </si>
  <si>
    <t>KENAIKAN (PENURUNAN) NETO KAS DAN SETARA KAS</t>
  </si>
  <si>
    <t>Penempatan pada Bank Indonesia dan bank lain - jangka waktu jatuh tempo tiga bulan atau kurang sejak tanggal perolehan</t>
  </si>
  <si>
    <t>Direktur Kepatuhan</t>
  </si>
  <si>
    <t>Beban klaim</t>
  </si>
  <si>
    <t>Perubahan dalam aset dan liabilitas operasi:</t>
  </si>
  <si>
    <t>Penurunan (kenaikan) penurunan aset operasi:</t>
  </si>
  <si>
    <t>Kas dan setara kas akhir tahun terdiri dari:</t>
  </si>
  <si>
    <t>Simpanan:</t>
  </si>
  <si>
    <t>1.2.1.2.1.</t>
  </si>
  <si>
    <t>1.2.1.2.2.</t>
  </si>
  <si>
    <t>1.2.1.2.3.</t>
  </si>
  <si>
    <t>1.2.1.2.4.</t>
  </si>
  <si>
    <t>1.2.1.2.5.</t>
  </si>
  <si>
    <t>1.2.1.2.6.</t>
  </si>
  <si>
    <t>1.2.2.2.6.</t>
  </si>
  <si>
    <t>Selisih kurang jumlah penyesuaian nilai wajar dari instrumen keuangan dalam Trading Book</t>
  </si>
  <si>
    <t>1.4.7.1.</t>
  </si>
  <si>
    <t>1.4.7.2.</t>
  </si>
  <si>
    <t>Cadangan umum PPA atas aset produktif yang wajib dibentuk (paling tinggi 1,25% ATMR Risiko Kredit)</t>
  </si>
  <si>
    <t>PENAMBAHAN KAS DARI AKUISISI BRI FINANCE</t>
  </si>
  <si>
    <t>1.2.2.2.7.</t>
  </si>
  <si>
    <t>Untuk Tahun yang Berakhir Pada Tanggal 31 Desember 2016 dan 2015</t>
  </si>
  <si>
    <t>Vincentius Sonny Loho</t>
  </si>
  <si>
    <t>dalam proses persetujuan OJK atas penilaian kepatutan (Fit and Proper Test) sesua dengan peraturan perundangan yang berlaku.</t>
  </si>
  <si>
    <t>Dalam proses persetujuan Otoritas Jasa Keuangan atas Penilaian Kemampuan dan Kepatutan (Fit &amp; Proper Test) sesuai dengan peraturan perundang-undangan yang berlaku.</t>
  </si>
  <si>
    <t>Jakarta, 1 Februari 2017</t>
  </si>
</sst>
</file>

<file path=xl/styles.xml><?xml version="1.0" encoding="utf-8"?>
<styleSheet xmlns="http://schemas.openxmlformats.org/spreadsheetml/2006/main">
  <numFmts count="7">
    <numFmt numFmtId="41" formatCode="_(* #,##0_);_(* \(#,##0\);_(* &quot;-&quot;_);_(@_)"/>
    <numFmt numFmtId="43" formatCode="_(* #,##0.00_);_(* \(#,##0.00\);_(* &quot;-&quot;??_);_(@_)"/>
    <numFmt numFmtId="164" formatCode="_(* #,##0_);_(* \(#,##0\);_(* &quot;-&quot;??_);_(@_)"/>
    <numFmt numFmtId="165" formatCode="d\ mmm\ yy"/>
    <numFmt numFmtId="166" formatCode="dd\ mmm\ yy"/>
    <numFmt numFmtId="167" formatCode="[$-421]dd\ mmmm\ yyyy;@"/>
    <numFmt numFmtId="168" formatCode="0.000%"/>
  </numFmts>
  <fonts count="14">
    <font>
      <sz val="10"/>
      <name val="Arial"/>
    </font>
    <font>
      <sz val="10"/>
      <name val="Arial"/>
      <family val="2"/>
    </font>
    <font>
      <sz val="8"/>
      <name val="Arial"/>
      <family val="2"/>
    </font>
    <font>
      <u/>
      <sz val="10"/>
      <name val="Arial"/>
      <family val="2"/>
    </font>
    <font>
      <b/>
      <sz val="10"/>
      <name val="Arial"/>
      <family val="2"/>
    </font>
    <font>
      <i/>
      <sz val="10"/>
      <name val="Arial"/>
      <family val="2"/>
    </font>
    <font>
      <b/>
      <u/>
      <sz val="10"/>
      <name val="Arial"/>
      <family val="2"/>
    </font>
    <font>
      <sz val="10"/>
      <name val="Arial"/>
      <family val="2"/>
    </font>
    <font>
      <b/>
      <i/>
      <sz val="10"/>
      <name val="Arial"/>
      <family val="2"/>
    </font>
    <font>
      <b/>
      <sz val="10"/>
      <color theme="0"/>
      <name val="Arial"/>
      <family val="2"/>
    </font>
    <font>
      <sz val="10"/>
      <color theme="0"/>
      <name val="Arial"/>
      <family val="2"/>
    </font>
    <font>
      <b/>
      <i/>
      <sz val="10"/>
      <color theme="0"/>
      <name val="Arial"/>
      <family val="2"/>
    </font>
    <font>
      <b/>
      <sz val="8"/>
      <name val="Arial"/>
      <family val="2"/>
    </font>
    <font>
      <b/>
      <vertAlign val="superscript"/>
      <sz val="10"/>
      <name val="Arial"/>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3"/>
        <bgColor indexed="64"/>
      </patternFill>
    </fill>
    <fill>
      <patternFill patternType="solid">
        <fgColor rgb="FF0070C0"/>
        <bgColor indexed="64"/>
      </patternFill>
    </fill>
    <fill>
      <patternFill patternType="solid">
        <fgColor theme="8" tint="0.3999450666829432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s>
  <borders count="58">
    <border>
      <left/>
      <right/>
      <top/>
      <bottom/>
      <diagonal/>
    </border>
    <border>
      <left style="thin">
        <color indexed="64"/>
      </left>
      <right style="thin">
        <color indexed="64"/>
      </right>
      <top/>
      <bottom/>
      <diagonal/>
    </border>
    <border>
      <left style="thin">
        <color indexed="64"/>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right/>
      <top style="thin">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indexed="64"/>
      </top>
      <bottom style="thin">
        <color indexed="64"/>
      </bottom>
      <diagonal/>
    </border>
    <border>
      <left style="thin">
        <color rgb="FF0070C0"/>
      </left>
      <right style="thin">
        <color rgb="FF0070C0"/>
      </right>
      <top style="thin">
        <color rgb="FF0070C0"/>
      </top>
      <bottom style="thin">
        <color indexed="64"/>
      </bottom>
      <diagonal/>
    </border>
    <border>
      <left style="thin">
        <color rgb="FF0070C0"/>
      </left>
      <right style="thin">
        <color rgb="FF0070C0"/>
      </right>
      <top style="thin">
        <color indexed="64"/>
      </top>
      <bottom style="thin">
        <color rgb="FF0070C0"/>
      </bottom>
      <diagonal/>
    </border>
    <border>
      <left style="thin">
        <color rgb="FF0070C0"/>
      </left>
      <right style="thin">
        <color indexed="64"/>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style="thin">
        <color indexed="64"/>
      </left>
      <right style="thin">
        <color rgb="FF0070C0"/>
      </right>
      <top style="thin">
        <color rgb="FF0070C0"/>
      </top>
      <bottom style="thin">
        <color indexed="64"/>
      </bottom>
      <diagonal/>
    </border>
    <border>
      <left style="thin">
        <color rgb="FF0070C0"/>
      </left>
      <right style="thin">
        <color indexed="64"/>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rgb="FF0070C0"/>
      </right>
      <top style="thin">
        <color indexed="64"/>
      </top>
      <bottom style="thin">
        <color rgb="FF0070C0"/>
      </bottom>
      <diagonal/>
    </border>
    <border>
      <left style="thin">
        <color indexed="64"/>
      </left>
      <right/>
      <top style="thin">
        <color indexed="64"/>
      </top>
      <bottom style="thin">
        <color rgb="FF0070C0"/>
      </bottom>
      <diagonal/>
    </border>
    <border>
      <left style="thin">
        <color rgb="FF0070C0"/>
      </left>
      <right style="thin">
        <color indexed="64"/>
      </right>
      <top/>
      <bottom/>
      <diagonal/>
    </border>
    <border>
      <left style="thin">
        <color rgb="FF0070C0"/>
      </left>
      <right style="thin">
        <color indexed="64"/>
      </right>
      <top/>
      <bottom style="thin">
        <color rgb="FF0070C0"/>
      </bottom>
      <diagonal/>
    </border>
    <border>
      <left style="thin">
        <color rgb="FF0070C0"/>
      </left>
      <right style="thin">
        <color indexed="64"/>
      </right>
      <top style="thin">
        <color indexed="64"/>
      </top>
      <bottom style="thin">
        <color indexed="64"/>
      </bottom>
      <diagonal/>
    </border>
    <border>
      <left style="thin">
        <color indexed="64"/>
      </left>
      <right style="thin">
        <color rgb="FF0070C0"/>
      </right>
      <top style="thin">
        <color indexed="64"/>
      </top>
      <bottom style="thin">
        <color indexed="64"/>
      </bottom>
      <diagonal/>
    </border>
    <border>
      <left style="thin">
        <color rgb="FF0070C0"/>
      </left>
      <right style="thin">
        <color indexed="64"/>
      </right>
      <top style="thin">
        <color rgb="FF0070C0"/>
      </top>
      <bottom/>
      <diagonal/>
    </border>
    <border>
      <left style="thin">
        <color indexed="64"/>
      </left>
      <right style="thin">
        <color indexed="64"/>
      </right>
      <top style="thin">
        <color rgb="FF0070C0"/>
      </top>
      <bottom/>
      <diagonal/>
    </border>
    <border>
      <left style="thin">
        <color indexed="64"/>
      </left>
      <right style="thin">
        <color rgb="FF0070C0"/>
      </right>
      <top style="thin">
        <color rgb="FF0070C0"/>
      </top>
      <bottom/>
      <diagonal/>
    </border>
    <border>
      <left style="thin">
        <color indexed="64"/>
      </left>
      <right style="thin">
        <color rgb="FF0070C0"/>
      </right>
      <top/>
      <bottom/>
      <diagonal/>
    </border>
    <border>
      <left style="thin">
        <color indexed="64"/>
      </left>
      <right style="thin">
        <color indexed="64"/>
      </right>
      <top/>
      <bottom style="thin">
        <color rgb="FF0070C0"/>
      </bottom>
      <diagonal/>
    </border>
    <border>
      <left style="thin">
        <color indexed="64"/>
      </left>
      <right style="thin">
        <color rgb="FF0070C0"/>
      </right>
      <top/>
      <bottom style="thin">
        <color rgb="FF0070C0"/>
      </bottom>
      <diagonal/>
    </border>
    <border>
      <left style="thin">
        <color rgb="FF0070C0"/>
      </left>
      <right style="thin">
        <color rgb="FF0070C0"/>
      </right>
      <top style="thin">
        <color rgb="FF0070C0"/>
      </top>
      <bottom style="thin">
        <color rgb="FFFF7C80"/>
      </bottom>
      <diagonal/>
    </border>
    <border>
      <left/>
      <right/>
      <top style="thin">
        <color rgb="FF0070C0"/>
      </top>
      <bottom style="thin">
        <color rgb="FFFF7C80"/>
      </bottom>
      <diagonal/>
    </border>
    <border>
      <left style="thin">
        <color rgb="FF0070C0"/>
      </left>
      <right style="thin">
        <color rgb="FF0070C0"/>
      </right>
      <top style="thin">
        <color rgb="FFFF7C80"/>
      </top>
      <bottom style="thin">
        <color rgb="FFFF7C80"/>
      </bottom>
      <diagonal/>
    </border>
    <border>
      <left/>
      <right/>
      <top style="thin">
        <color rgb="FFFF7C80"/>
      </top>
      <bottom style="thin">
        <color rgb="FFFF7C80"/>
      </bottom>
      <diagonal/>
    </border>
    <border>
      <left style="thin">
        <color rgb="FF0070C0"/>
      </left>
      <right style="thin">
        <color rgb="FF0070C0"/>
      </right>
      <top style="thin">
        <color rgb="FFFF7C80"/>
      </top>
      <bottom/>
      <diagonal/>
    </border>
    <border>
      <left/>
      <right/>
      <top style="thin">
        <color rgb="FFFF7C80"/>
      </top>
      <bottom/>
      <diagonal/>
    </border>
    <border>
      <left style="thin">
        <color rgb="FF0070C0"/>
      </left>
      <right/>
      <top style="thin">
        <color rgb="FF0070C0"/>
      </top>
      <bottom style="thin">
        <color rgb="FFFF7C80"/>
      </bottom>
      <diagonal/>
    </border>
    <border>
      <left/>
      <right style="thin">
        <color rgb="FF0070C0"/>
      </right>
      <top style="thin">
        <color rgb="FF0070C0"/>
      </top>
      <bottom style="thin">
        <color rgb="FFFF7C80"/>
      </bottom>
      <diagonal/>
    </border>
    <border>
      <left style="thin">
        <color rgb="FF0070C0"/>
      </left>
      <right/>
      <top style="thin">
        <color rgb="FFFF7C80"/>
      </top>
      <bottom style="thin">
        <color rgb="FFFF7C80"/>
      </bottom>
      <diagonal/>
    </border>
    <border>
      <left/>
      <right style="thin">
        <color rgb="FF0070C0"/>
      </right>
      <top style="thin">
        <color rgb="FFFF7C80"/>
      </top>
      <bottom style="thin">
        <color rgb="FFFF7C80"/>
      </bottom>
      <diagonal/>
    </border>
    <border>
      <left style="thin">
        <color rgb="FF0070C0"/>
      </left>
      <right style="thin">
        <color rgb="FF0070C0"/>
      </right>
      <top style="thin">
        <color rgb="FFFF7C80"/>
      </top>
      <bottom style="thin">
        <color rgb="FF0070C0"/>
      </bottom>
      <diagonal/>
    </border>
    <border>
      <left style="thin">
        <color rgb="FF0070C0"/>
      </left>
      <right/>
      <top style="thin">
        <color rgb="FFFF7C80"/>
      </top>
      <bottom style="thin">
        <color rgb="FF0070C0"/>
      </bottom>
      <diagonal/>
    </border>
    <border>
      <left/>
      <right/>
      <top style="thin">
        <color rgb="FFFF7C80"/>
      </top>
      <bottom style="thin">
        <color rgb="FF0070C0"/>
      </bottom>
      <diagonal/>
    </border>
    <border>
      <left/>
      <right style="thin">
        <color rgb="FF0070C0"/>
      </right>
      <top style="thin">
        <color rgb="FFFF7C80"/>
      </top>
      <bottom style="thin">
        <color rgb="FF0070C0"/>
      </bottom>
      <diagonal/>
    </border>
    <border>
      <left style="thin">
        <color rgb="FF0070C0"/>
      </left>
      <right style="thin">
        <color rgb="FF0070C0"/>
      </right>
      <top/>
      <bottom style="thin">
        <color rgb="FFFF7C80"/>
      </bottom>
      <diagonal/>
    </border>
    <border>
      <left/>
      <right/>
      <top/>
      <bottom style="thin">
        <color rgb="FFFF7C80"/>
      </bottom>
      <diagonal/>
    </border>
    <border>
      <left style="thin">
        <color rgb="FF0070C0"/>
      </left>
      <right/>
      <top style="thin">
        <color rgb="FFFF7C80"/>
      </top>
      <bottom/>
      <diagonal/>
    </border>
    <border>
      <left/>
      <right style="thin">
        <color rgb="FF0070C0"/>
      </right>
      <top style="thin">
        <color rgb="FFFF7C80"/>
      </top>
      <bottom/>
      <diagonal/>
    </border>
    <border>
      <left style="thin">
        <color rgb="FF0070C0"/>
      </left>
      <right/>
      <top/>
      <bottom style="thin">
        <color rgb="FFFF7C80"/>
      </bottom>
      <diagonal/>
    </border>
    <border>
      <left/>
      <right style="thin">
        <color rgb="FF0070C0"/>
      </right>
      <top/>
      <bottom style="thin">
        <color rgb="FFFF7C8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1" fontId="7" fillId="0" borderId="0" applyFont="0" applyFill="0" applyBorder="0" applyAlignment="0" applyProtection="0"/>
    <xf numFmtId="0" fontId="1" fillId="0" borderId="0"/>
  </cellStyleXfs>
  <cellXfs count="512">
    <xf numFmtId="0" fontId="0" fillId="0" borderId="0" xfId="0"/>
    <xf numFmtId="49" fontId="0" fillId="0" borderId="0" xfId="0" applyNumberFormat="1"/>
    <xf numFmtId="164" fontId="0" fillId="0" borderId="0" xfId="1" applyNumberFormat="1" applyFont="1"/>
    <xf numFmtId="0" fontId="0" fillId="0" borderId="0" xfId="0" applyFill="1"/>
    <xf numFmtId="0" fontId="0" fillId="0" borderId="0" xfId="0" applyBorder="1"/>
    <xf numFmtId="49" fontId="0" fillId="0" borderId="0" xfId="0" applyNumberFormat="1" applyAlignment="1">
      <alignment horizontal="center"/>
    </xf>
    <xf numFmtId="0" fontId="0" fillId="3" borderId="0" xfId="0" applyFill="1" applyBorder="1"/>
    <xf numFmtId="10" fontId="0" fillId="0" borderId="0" xfId="2" applyNumberFormat="1" applyFont="1"/>
    <xf numFmtId="10" fontId="0" fillId="0" borderId="0" xfId="2" applyNumberFormat="1" applyFont="1" applyBorder="1"/>
    <xf numFmtId="49" fontId="0" fillId="0" borderId="0" xfId="0" applyNumberFormat="1" applyAlignment="1">
      <alignment vertical="top"/>
    </xf>
    <xf numFmtId="49" fontId="4" fillId="0" borderId="0" xfId="0" applyNumberFormat="1" applyFont="1"/>
    <xf numFmtId="164" fontId="0" fillId="0" borderId="0" xfId="0" applyNumberFormat="1"/>
    <xf numFmtId="0" fontId="4" fillId="2" borderId="12" xfId="0" applyFont="1" applyFill="1" applyBorder="1" applyAlignment="1">
      <alignment horizontal="centerContinuous"/>
    </xf>
    <xf numFmtId="0" fontId="4" fillId="2" borderId="13" xfId="0" applyFont="1" applyFill="1" applyBorder="1" applyAlignment="1">
      <alignment horizontal="centerContinuous"/>
    </xf>
    <xf numFmtId="0" fontId="3" fillId="0" borderId="15" xfId="0" applyFont="1" applyBorder="1"/>
    <xf numFmtId="0" fontId="0" fillId="0" borderId="15" xfId="0" applyBorder="1"/>
    <xf numFmtId="164" fontId="0" fillId="0" borderId="15" xfId="1" applyNumberFormat="1" applyFont="1" applyBorder="1"/>
    <xf numFmtId="0" fontId="0" fillId="0" borderId="13" xfId="0" applyBorder="1"/>
    <xf numFmtId="49" fontId="0" fillId="0" borderId="17" xfId="0" applyNumberFormat="1" applyBorder="1" applyAlignment="1">
      <alignment horizontal="center"/>
    </xf>
    <xf numFmtId="0" fontId="4" fillId="0" borderId="12" xfId="0" applyFont="1" applyBorder="1"/>
    <xf numFmtId="0" fontId="0" fillId="0" borderId="9" xfId="0" applyBorder="1"/>
    <xf numFmtId="0" fontId="0" fillId="0" borderId="10" xfId="0" applyBorder="1"/>
    <xf numFmtId="0" fontId="0" fillId="0" borderId="11" xfId="0" applyBorder="1"/>
    <xf numFmtId="164" fontId="0" fillId="0" borderId="13" xfId="1" applyNumberFormat="1" applyFont="1" applyBorder="1"/>
    <xf numFmtId="49" fontId="4" fillId="0" borderId="12" xfId="0" applyNumberFormat="1" applyFont="1" applyBorder="1"/>
    <xf numFmtId="49" fontId="0" fillId="0" borderId="16" xfId="0" applyNumberForma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7" xfId="0" applyBorder="1"/>
    <xf numFmtId="164" fontId="0" fillId="0" borderId="15" xfId="1" applyNumberFormat="1" applyFont="1" applyFill="1" applyBorder="1"/>
    <xf numFmtId="0" fontId="0" fillId="0" borderId="13" xfId="0" applyFill="1" applyBorder="1"/>
    <xf numFmtId="0" fontId="4" fillId="0" borderId="15" xfId="0" applyFont="1" applyBorder="1"/>
    <xf numFmtId="0" fontId="0" fillId="0" borderId="16" xfId="0" applyBorder="1"/>
    <xf numFmtId="0" fontId="0" fillId="0" borderId="3" xfId="0" applyBorder="1"/>
    <xf numFmtId="164" fontId="0" fillId="0" borderId="3" xfId="1" applyNumberFormat="1" applyFont="1" applyBorder="1"/>
    <xf numFmtId="0" fontId="4" fillId="2" borderId="15" xfId="0" applyFont="1" applyFill="1" applyBorder="1" applyAlignment="1">
      <alignment horizontal="centerContinuous"/>
    </xf>
    <xf numFmtId="0" fontId="4" fillId="2" borderId="3" xfId="0" applyFont="1" applyFill="1" applyBorder="1" applyAlignment="1">
      <alignment horizontal="center"/>
    </xf>
    <xf numFmtId="0" fontId="0" fillId="2" borderId="15" xfId="0" applyFill="1" applyBorder="1" applyAlignment="1">
      <alignment horizontal="centerContinuous"/>
    </xf>
    <xf numFmtId="0" fontId="0" fillId="2" borderId="13" xfId="0" applyFill="1" applyBorder="1" applyAlignment="1">
      <alignment horizontal="centerContinuous"/>
    </xf>
    <xf numFmtId="0" fontId="4" fillId="0" borderId="14" xfId="0" applyFont="1" applyBorder="1" applyAlignment="1">
      <alignment horizontal="center"/>
    </xf>
    <xf numFmtId="49" fontId="4" fillId="0" borderId="12" xfId="0" applyNumberFormat="1" applyFont="1" applyBorder="1" applyAlignment="1">
      <alignment horizontal="center"/>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4" fillId="0" borderId="3" xfId="0" applyFont="1" applyBorder="1" applyAlignment="1">
      <alignment horizontal="center"/>
    </xf>
    <xf numFmtId="164" fontId="0" fillId="0" borderId="3" xfId="1" applyNumberFormat="1" applyFont="1" applyFill="1" applyBorder="1"/>
    <xf numFmtId="49" fontId="0" fillId="0" borderId="12" xfId="0" applyNumberFormat="1" applyBorder="1"/>
    <xf numFmtId="49" fontId="0" fillId="0" borderId="12" xfId="0" applyNumberFormat="1" applyBorder="1" applyAlignment="1">
      <alignment horizontal="center"/>
    </xf>
    <xf numFmtId="0" fontId="4" fillId="2" borderId="2" xfId="0" applyFont="1" applyFill="1" applyBorder="1" applyAlignment="1">
      <alignment horizontal="centerContinuous" vertical="center"/>
    </xf>
    <xf numFmtId="0" fontId="0" fillId="2" borderId="0" xfId="0" applyFill="1" applyBorder="1" applyAlignment="1">
      <alignment horizontal="centerContinuous" vertical="center"/>
    </xf>
    <xf numFmtId="49" fontId="0" fillId="0" borderId="3" xfId="0" applyNumberFormat="1" applyBorder="1" applyAlignment="1">
      <alignment horizontal="center"/>
    </xf>
    <xf numFmtId="49" fontId="4" fillId="0" borderId="12" xfId="0" applyNumberFormat="1" applyFont="1" applyBorder="1" applyAlignment="1"/>
    <xf numFmtId="0" fontId="4" fillId="2" borderId="12" xfId="0" applyFont="1" applyFill="1" applyBorder="1" applyAlignment="1">
      <alignment horizontal="centerContinuous" vertical="center"/>
    </xf>
    <xf numFmtId="0" fontId="4" fillId="2" borderId="15" xfId="0" applyFont="1" applyFill="1" applyBorder="1" applyAlignment="1">
      <alignment horizontal="centerContinuous" vertical="center"/>
    </xf>
    <xf numFmtId="0" fontId="0" fillId="2" borderId="15" xfId="0" applyFill="1" applyBorder="1" applyAlignment="1">
      <alignment horizontal="centerContinuous" vertical="center"/>
    </xf>
    <xf numFmtId="0" fontId="0" fillId="2" borderId="13" xfId="0" applyFill="1" applyBorder="1" applyAlignment="1">
      <alignment horizontal="centerContinuous" vertical="center"/>
    </xf>
    <xf numFmtId="49" fontId="0" fillId="0" borderId="9" xfId="0" applyNumberFormat="1" applyBorder="1"/>
    <xf numFmtId="164" fontId="4" fillId="0" borderId="3" xfId="1" applyNumberFormat="1" applyFont="1" applyFill="1" applyBorder="1"/>
    <xf numFmtId="49" fontId="1" fillId="0" borderId="0" xfId="0" applyNumberFormat="1" applyFont="1"/>
    <xf numFmtId="0" fontId="0" fillId="0" borderId="0" xfId="0"/>
    <xf numFmtId="49" fontId="1" fillId="0" borderId="0" xfId="0" applyNumberFormat="1" applyFont="1" applyAlignment="1">
      <alignment vertical="top"/>
    </xf>
    <xf numFmtId="0" fontId="0" fillId="0" borderId="0" xfId="0"/>
    <xf numFmtId="164" fontId="0" fillId="0" borderId="5" xfId="1" applyNumberFormat="1" applyFont="1" applyBorder="1"/>
    <xf numFmtId="164" fontId="0" fillId="0" borderId="0" xfId="1" applyNumberFormat="1" applyFont="1" applyBorder="1"/>
    <xf numFmtId="0" fontId="0" fillId="0" borderId="3" xfId="0" applyFill="1" applyBorder="1"/>
    <xf numFmtId="0" fontId="6" fillId="0" borderId="12" xfId="0" applyFont="1" applyBorder="1"/>
    <xf numFmtId="49" fontId="6" fillId="0" borderId="12" xfId="0" applyNumberFormat="1" applyFont="1" applyBorder="1"/>
    <xf numFmtId="0" fontId="0" fillId="0" borderId="15" xfId="0" applyFill="1" applyBorder="1"/>
    <xf numFmtId="15" fontId="4" fillId="2" borderId="13" xfId="0" applyNumberFormat="1" applyFont="1" applyFill="1" applyBorder="1" applyAlignment="1">
      <alignment horizontal="centerContinuous" vertical="center"/>
    </xf>
    <xf numFmtId="15" fontId="4" fillId="2" borderId="12" xfId="0" applyNumberFormat="1" applyFont="1" applyFill="1" applyBorder="1" applyAlignment="1">
      <alignment horizontal="centerContinuous" vertical="center"/>
    </xf>
    <xf numFmtId="0" fontId="8" fillId="2" borderId="3" xfId="0" applyFont="1" applyFill="1" applyBorder="1" applyAlignment="1">
      <alignment horizontal="center"/>
    </xf>
    <xf numFmtId="41" fontId="0" fillId="0" borderId="3" xfId="3" applyFont="1" applyFill="1" applyBorder="1"/>
    <xf numFmtId="0" fontId="0" fillId="0" borderId="0" xfId="0" applyAlignment="1">
      <alignment vertical="top"/>
    </xf>
    <xf numFmtId="165" fontId="4" fillId="2" borderId="14" xfId="0" applyNumberFormat="1" applyFont="1" applyFill="1" applyBorder="1" applyAlignment="1">
      <alignment horizontal="center" vertical="center" wrapText="1"/>
    </xf>
    <xf numFmtId="0" fontId="9" fillId="5" borderId="4" xfId="0" applyFont="1" applyFill="1" applyBorder="1" applyAlignment="1">
      <alignment horizontal="centerContinuous"/>
    </xf>
    <xf numFmtId="0" fontId="10" fillId="5" borderId="5" xfId="0" applyFont="1" applyFill="1" applyBorder="1" applyAlignment="1">
      <alignment horizontal="centerContinuous"/>
    </xf>
    <xf numFmtId="0" fontId="10" fillId="5" borderId="6" xfId="0" applyFont="1" applyFill="1" applyBorder="1" applyAlignment="1">
      <alignment horizontal="centerContinuous"/>
    </xf>
    <xf numFmtId="0" fontId="9" fillId="5" borderId="7" xfId="0" applyFont="1" applyFill="1" applyBorder="1" applyAlignment="1">
      <alignment horizontal="centerContinuous"/>
    </xf>
    <xf numFmtId="0" fontId="10" fillId="5" borderId="0" xfId="0" applyFont="1" applyFill="1" applyBorder="1" applyAlignment="1">
      <alignment horizontal="centerContinuous"/>
    </xf>
    <xf numFmtId="0" fontId="10" fillId="5" borderId="8" xfId="0" applyFont="1" applyFill="1" applyBorder="1" applyAlignment="1">
      <alignment horizontal="centerContinuous"/>
    </xf>
    <xf numFmtId="0" fontId="10" fillId="5" borderId="9" xfId="0" applyFont="1" applyFill="1" applyBorder="1"/>
    <xf numFmtId="0" fontId="10" fillId="5" borderId="10" xfId="0" applyFont="1" applyFill="1" applyBorder="1"/>
    <xf numFmtId="0" fontId="9" fillId="5" borderId="11" xfId="0" applyFont="1" applyFill="1" applyBorder="1" applyAlignment="1">
      <alignment horizontal="right"/>
    </xf>
    <xf numFmtId="49" fontId="0" fillId="0" borderId="38" xfId="0" applyNumberFormat="1" applyBorder="1" applyAlignment="1">
      <alignment horizontal="center"/>
    </xf>
    <xf numFmtId="0" fontId="0" fillId="0" borderId="39" xfId="0" applyBorder="1"/>
    <xf numFmtId="164" fontId="0" fillId="0" borderId="38" xfId="1" applyNumberFormat="1" applyFont="1" applyBorder="1"/>
    <xf numFmtId="164" fontId="0" fillId="0" borderId="38" xfId="1" applyNumberFormat="1" applyFont="1" applyFill="1" applyBorder="1"/>
    <xf numFmtId="49" fontId="0" fillId="0" borderId="40" xfId="0" applyNumberFormat="1" applyBorder="1" applyAlignment="1">
      <alignment horizontal="center"/>
    </xf>
    <xf numFmtId="0" fontId="0" fillId="0" borderId="41" xfId="0" applyBorder="1"/>
    <xf numFmtId="164" fontId="0" fillId="0" borderId="40" xfId="1" applyNumberFormat="1" applyFont="1" applyBorder="1"/>
    <xf numFmtId="164" fontId="0" fillId="0" borderId="40" xfId="1" applyNumberFormat="1" applyFont="1" applyFill="1" applyBorder="1"/>
    <xf numFmtId="0" fontId="1" fillId="0" borderId="41" xfId="0" applyFont="1" applyBorder="1"/>
    <xf numFmtId="0" fontId="0" fillId="0" borderId="41" xfId="0" applyBorder="1" applyAlignment="1"/>
    <xf numFmtId="0" fontId="0" fillId="0" borderId="41" xfId="0" applyBorder="1" applyAlignment="1">
      <alignment wrapText="1"/>
    </xf>
    <xf numFmtId="49" fontId="0" fillId="0" borderId="40" xfId="0" applyNumberFormat="1" applyBorder="1" applyAlignment="1">
      <alignment horizontal="center" vertical="top"/>
    </xf>
    <xf numFmtId="49" fontId="0" fillId="0" borderId="42" xfId="0" applyNumberFormat="1" applyBorder="1" applyAlignment="1">
      <alignment horizontal="center"/>
    </xf>
    <xf numFmtId="0" fontId="0" fillId="0" borderId="43" xfId="0" applyBorder="1"/>
    <xf numFmtId="164" fontId="0" fillId="0" borderId="42" xfId="1" applyNumberFormat="1" applyFont="1" applyFill="1" applyBorder="1"/>
    <xf numFmtId="49" fontId="4" fillId="6" borderId="3" xfId="0" applyNumberFormat="1" applyFont="1" applyFill="1" applyBorder="1" applyAlignment="1">
      <alignment horizontal="center"/>
    </xf>
    <xf numFmtId="0" fontId="4" fillId="6" borderId="15" xfId="0" applyFont="1" applyFill="1" applyBorder="1"/>
    <xf numFmtId="164" fontId="4" fillId="6" borderId="3" xfId="1" applyNumberFormat="1" applyFont="1" applyFill="1"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6" xfId="0" applyBorder="1" applyAlignment="1"/>
    <xf numFmtId="0" fontId="1" fillId="0" borderId="46" xfId="0" applyFont="1" applyBorder="1" applyAlignment="1"/>
    <xf numFmtId="0" fontId="1" fillId="0" borderId="46" xfId="0" applyFont="1" applyBorder="1"/>
    <xf numFmtId="49" fontId="0" fillId="0" borderId="40" xfId="0" applyNumberFormat="1" applyFill="1" applyBorder="1" applyAlignment="1">
      <alignment horizontal="center"/>
    </xf>
    <xf numFmtId="0" fontId="0" fillId="0" borderId="46" xfId="0" applyBorder="1" applyAlignment="1">
      <alignment vertical="top"/>
    </xf>
    <xf numFmtId="49" fontId="0" fillId="0" borderId="40" xfId="0" applyNumberFormat="1" applyBorder="1"/>
    <xf numFmtId="49" fontId="0" fillId="0" borderId="48" xfId="0" applyNumberFormat="1" applyBorder="1"/>
    <xf numFmtId="0" fontId="0" fillId="0" borderId="49" xfId="0" applyBorder="1"/>
    <xf numFmtId="0" fontId="0" fillId="0" borderId="50" xfId="0" applyBorder="1"/>
    <xf numFmtId="0" fontId="0" fillId="0" borderId="51" xfId="0" applyBorder="1"/>
    <xf numFmtId="164" fontId="0" fillId="0" borderId="48" xfId="1" applyNumberFormat="1" applyFont="1" applyFill="1" applyBorder="1"/>
    <xf numFmtId="164" fontId="0" fillId="0" borderId="15" xfId="0" applyNumberFormat="1" applyBorder="1"/>
    <xf numFmtId="0" fontId="0" fillId="0" borderId="38" xfId="0" applyBorder="1"/>
    <xf numFmtId="0" fontId="4" fillId="0" borderId="46" xfId="0" applyFont="1" applyBorder="1"/>
    <xf numFmtId="0" fontId="0" fillId="0" borderId="48" xfId="0" applyFill="1" applyBorder="1"/>
    <xf numFmtId="49" fontId="0" fillId="0" borderId="52" xfId="0" applyNumberFormat="1" applyBorder="1"/>
    <xf numFmtId="0" fontId="0" fillId="0" borderId="53" xfId="0" applyBorder="1"/>
    <xf numFmtId="0" fontId="0" fillId="0" borderId="38" xfId="0" applyFill="1" applyBorder="1"/>
    <xf numFmtId="0" fontId="0" fillId="0" borderId="40" xfId="0" applyFill="1" applyBorder="1"/>
    <xf numFmtId="0" fontId="1" fillId="0" borderId="41" xfId="0" applyFont="1" applyBorder="1" applyAlignment="1">
      <alignment vertical="top"/>
    </xf>
    <xf numFmtId="0" fontId="0" fillId="0" borderId="41" xfId="0" applyBorder="1" applyAlignment="1">
      <alignment vertical="top"/>
    </xf>
    <xf numFmtId="164" fontId="0" fillId="0" borderId="52" xfId="1" applyNumberFormat="1" applyFont="1" applyFill="1" applyBorder="1"/>
    <xf numFmtId="0" fontId="4" fillId="0" borderId="39" xfId="0" applyFont="1" applyBorder="1"/>
    <xf numFmtId="0" fontId="0" fillId="0" borderId="41" xfId="0" applyBorder="1" applyAlignment="1">
      <alignment vertical="top" wrapText="1"/>
    </xf>
    <xf numFmtId="0" fontId="4" fillId="0" borderId="41" xfId="0" applyFont="1" applyBorder="1"/>
    <xf numFmtId="164" fontId="0" fillId="0" borderId="48" xfId="0" applyNumberFormat="1" applyFill="1" applyBorder="1"/>
    <xf numFmtId="49" fontId="0" fillId="0" borderId="38" xfId="0" applyNumberFormat="1" applyBorder="1"/>
    <xf numFmtId="0" fontId="0" fillId="0" borderId="54" xfId="0" applyBorder="1"/>
    <xf numFmtId="0" fontId="0" fillId="0" borderId="55" xfId="0" applyBorder="1"/>
    <xf numFmtId="0" fontId="0" fillId="0" borderId="56" xfId="0" applyBorder="1"/>
    <xf numFmtId="0" fontId="0" fillId="0" borderId="57" xfId="0" applyBorder="1"/>
    <xf numFmtId="43" fontId="0" fillId="0" borderId="40" xfId="1" applyNumberFormat="1" applyFont="1" applyFill="1" applyBorder="1"/>
    <xf numFmtId="43" fontId="0" fillId="0" borderId="48" xfId="1" applyNumberFormat="1" applyFont="1" applyFill="1" applyBorder="1"/>
    <xf numFmtId="0" fontId="0" fillId="0" borderId="40" xfId="0" applyBorder="1"/>
    <xf numFmtId="49" fontId="0" fillId="0" borderId="46" xfId="0" applyNumberFormat="1" applyBorder="1"/>
    <xf numFmtId="49" fontId="1" fillId="0" borderId="46" xfId="0" applyNumberFormat="1" applyFont="1" applyBorder="1"/>
    <xf numFmtId="164" fontId="0" fillId="0" borderId="48" xfId="1" applyNumberFormat="1" applyFont="1" applyBorder="1"/>
    <xf numFmtId="164" fontId="0" fillId="0" borderId="52" xfId="1" applyNumberFormat="1" applyFont="1" applyBorder="1"/>
    <xf numFmtId="0" fontId="5" fillId="0" borderId="41" xfId="0" applyFont="1" applyBorder="1"/>
    <xf numFmtId="164" fontId="0" fillId="0" borderId="42" xfId="1" applyNumberFormat="1" applyFont="1" applyBorder="1"/>
    <xf numFmtId="0" fontId="0" fillId="0" borderId="48" xfId="0" applyBorder="1"/>
    <xf numFmtId="167" fontId="9" fillId="5" borderId="7" xfId="0" applyNumberFormat="1" applyFont="1" applyFill="1" applyBorder="1" applyAlignment="1">
      <alignment horizontal="centerContinuous"/>
    </xf>
    <xf numFmtId="49" fontId="0" fillId="0" borderId="52" xfId="0" applyNumberFormat="1" applyBorder="1" applyAlignment="1">
      <alignment horizontal="center"/>
    </xf>
    <xf numFmtId="0" fontId="5" fillId="0" borderId="53" xfId="0" applyFont="1" applyBorder="1"/>
    <xf numFmtId="49" fontId="4" fillId="0" borderId="40" xfId="0" applyNumberFormat="1" applyFont="1" applyBorder="1" applyAlignment="1">
      <alignment horizontal="center"/>
    </xf>
    <xf numFmtId="49" fontId="4" fillId="0" borderId="38" xfId="0" applyNumberFormat="1" applyFont="1" applyBorder="1" applyAlignment="1">
      <alignment horizontal="center"/>
    </xf>
    <xf numFmtId="49" fontId="0" fillId="0" borderId="48" xfId="0" applyNumberFormat="1" applyBorder="1" applyAlignment="1">
      <alignment horizontal="center"/>
    </xf>
    <xf numFmtId="10" fontId="0" fillId="0" borderId="40" xfId="2" applyNumberFormat="1" applyFont="1" applyFill="1" applyBorder="1"/>
    <xf numFmtId="0" fontId="9" fillId="5" borderId="10" xfId="0" applyFont="1" applyFill="1" applyBorder="1"/>
    <xf numFmtId="166" fontId="4" fillId="2" borderId="14" xfId="0" applyNumberFormat="1" applyFont="1" applyFill="1" applyBorder="1" applyAlignment="1">
      <alignment horizontal="centerContinuous"/>
    </xf>
    <xf numFmtId="0" fontId="0" fillId="2" borderId="14" xfId="0" applyFill="1" applyBorder="1" applyAlignment="1">
      <alignment horizontal="centerContinuous"/>
    </xf>
    <xf numFmtId="0" fontId="4" fillId="2" borderId="17" xfId="0" applyFont="1" applyFill="1" applyBorder="1" applyAlignment="1">
      <alignment horizontal="center"/>
    </xf>
    <xf numFmtId="0" fontId="4" fillId="2" borderId="3" xfId="0" applyFont="1" applyFill="1" applyBorder="1" applyAlignment="1">
      <alignment horizontal="centerContinuous"/>
    </xf>
    <xf numFmtId="0" fontId="0" fillId="2" borderId="3" xfId="0" applyFill="1" applyBorder="1" applyAlignment="1">
      <alignment horizontal="centerContinuous"/>
    </xf>
    <xf numFmtId="49" fontId="1" fillId="0" borderId="40" xfId="0" applyNumberFormat="1" applyFont="1" applyBorder="1" applyAlignment="1">
      <alignment horizontal="center"/>
    </xf>
    <xf numFmtId="49" fontId="9" fillId="5" borderId="4" xfId="0" applyNumberFormat="1" applyFont="1" applyFill="1" applyBorder="1" applyAlignment="1">
      <alignment horizontal="centerContinuous"/>
    </xf>
    <xf numFmtId="49" fontId="10" fillId="5" borderId="9" xfId="0" applyNumberFormat="1" applyFont="1" applyFill="1" applyBorder="1" applyAlignment="1">
      <alignment horizontal="center"/>
    </xf>
    <xf numFmtId="0" fontId="10" fillId="5" borderId="11" xfId="0" applyFont="1" applyFill="1" applyBorder="1"/>
    <xf numFmtId="49" fontId="0" fillId="0" borderId="39" xfId="0" applyNumberFormat="1" applyBorder="1" applyAlignment="1">
      <alignment horizontal="center"/>
    </xf>
    <xf numFmtId="49" fontId="0" fillId="0" borderId="41" xfId="0" applyNumberFormat="1" applyBorder="1" applyAlignment="1">
      <alignment horizontal="center"/>
    </xf>
    <xf numFmtId="49" fontId="0" fillId="0" borderId="50" xfId="0" applyNumberFormat="1" applyBorder="1" applyAlignment="1">
      <alignment horizontal="center"/>
    </xf>
    <xf numFmtId="0" fontId="1" fillId="0" borderId="50" xfId="0" applyFont="1" applyBorder="1"/>
    <xf numFmtId="49" fontId="0" fillId="0" borderId="44" xfId="0" applyNumberFormat="1" applyBorder="1" applyAlignment="1">
      <alignment horizontal="center"/>
    </xf>
    <xf numFmtId="49" fontId="0" fillId="0" borderId="46" xfId="0" applyNumberFormat="1" applyBorder="1" applyAlignment="1">
      <alignment horizontal="center"/>
    </xf>
    <xf numFmtId="0" fontId="5" fillId="0" borderId="46" xfId="0" applyFont="1" applyBorder="1"/>
    <xf numFmtId="0" fontId="5" fillId="0" borderId="54" xfId="0" applyFont="1" applyBorder="1"/>
    <xf numFmtId="0" fontId="10" fillId="5" borderId="0" xfId="0" applyFont="1" applyFill="1" applyBorder="1"/>
    <xf numFmtId="0" fontId="10" fillId="5" borderId="8" xfId="0" applyFont="1" applyFill="1" applyBorder="1"/>
    <xf numFmtId="0" fontId="10" fillId="5" borderId="7" xfId="0" applyFont="1" applyFill="1" applyBorder="1"/>
    <xf numFmtId="0" fontId="9" fillId="5" borderId="11" xfId="0" applyFont="1" applyFill="1" applyBorder="1"/>
    <xf numFmtId="41" fontId="0" fillId="0" borderId="40" xfId="3" applyFont="1" applyFill="1" applyBorder="1"/>
    <xf numFmtId="0" fontId="1" fillId="0" borderId="47" xfId="0" applyFont="1" applyBorder="1"/>
    <xf numFmtId="0" fontId="1" fillId="0" borderId="46" xfId="0" applyFont="1" applyFill="1" applyBorder="1"/>
    <xf numFmtId="0" fontId="0" fillId="0" borderId="41" xfId="0" applyFill="1" applyBorder="1"/>
    <xf numFmtId="0" fontId="0" fillId="0" borderId="47" xfId="0" applyFill="1" applyBorder="1"/>
    <xf numFmtId="0" fontId="0" fillId="0" borderId="46" xfId="0" applyFill="1" applyBorder="1"/>
    <xf numFmtId="0" fontId="0" fillId="0" borderId="43" xfId="0" applyFill="1" applyBorder="1"/>
    <xf numFmtId="0" fontId="0" fillId="0" borderId="55" xfId="0" applyFill="1" applyBorder="1"/>
    <xf numFmtId="49" fontId="0" fillId="0" borderId="39" xfId="0" applyNumberFormat="1" applyBorder="1"/>
    <xf numFmtId="0" fontId="0" fillId="0" borderId="44" xfId="0" applyBorder="1" applyAlignment="1">
      <alignment horizontal="center"/>
    </xf>
    <xf numFmtId="49" fontId="0" fillId="0" borderId="41" xfId="0" applyNumberFormat="1" applyBorder="1" applyAlignment="1"/>
    <xf numFmtId="49" fontId="0" fillId="0" borderId="41" xfId="0" applyNumberFormat="1" applyBorder="1"/>
    <xf numFmtId="0" fontId="0" fillId="0" borderId="46" xfId="0" applyBorder="1" applyAlignment="1">
      <alignment horizontal="center"/>
    </xf>
    <xf numFmtId="49" fontId="1" fillId="0" borderId="41" xfId="0" applyNumberFormat="1" applyFont="1" applyBorder="1" applyAlignment="1"/>
    <xf numFmtId="49" fontId="4" fillId="0" borderId="46" xfId="0" applyNumberFormat="1" applyFont="1" applyBorder="1"/>
    <xf numFmtId="49" fontId="4" fillId="0" borderId="41" xfId="0" applyNumberFormat="1" applyFont="1" applyBorder="1"/>
    <xf numFmtId="49" fontId="0" fillId="0" borderId="49" xfId="0" applyNumberFormat="1" applyBorder="1"/>
    <xf numFmtId="49" fontId="0" fillId="0" borderId="50" xfId="0" applyNumberFormat="1" applyBorder="1"/>
    <xf numFmtId="49" fontId="0" fillId="0" borderId="7" xfId="0" applyNumberFormat="1" applyBorder="1"/>
    <xf numFmtId="49" fontId="0" fillId="0" borderId="0" xfId="0" applyNumberFormat="1" applyBorder="1"/>
    <xf numFmtId="49" fontId="0" fillId="0" borderId="0" xfId="0" applyNumberFormat="1" applyBorder="1" applyAlignment="1">
      <alignment horizontal="centerContinuous"/>
    </xf>
    <xf numFmtId="49" fontId="0" fillId="0" borderId="10" xfId="0" applyNumberFormat="1" applyBorder="1"/>
    <xf numFmtId="49" fontId="0" fillId="0" borderId="0" xfId="0" applyNumberFormat="1" applyBorder="1" applyAlignment="1">
      <alignment horizontal="center"/>
    </xf>
    <xf numFmtId="49" fontId="1" fillId="0" borderId="0" xfId="0" applyNumberFormat="1" applyFont="1" applyBorder="1" applyAlignment="1">
      <alignment horizontal="centerContinuous"/>
    </xf>
    <xf numFmtId="49" fontId="0" fillId="0" borderId="54" xfId="0" applyNumberFormat="1" applyBorder="1" applyAlignment="1">
      <alignment horizontal="center"/>
    </xf>
    <xf numFmtId="0" fontId="12" fillId="2" borderId="3" xfId="0" applyFont="1" applyFill="1" applyBorder="1" applyAlignment="1">
      <alignment horizontal="center"/>
    </xf>
    <xf numFmtId="0" fontId="1" fillId="0" borderId="0" xfId="0" applyFont="1"/>
    <xf numFmtId="164" fontId="4" fillId="0" borderId="40" xfId="1" applyNumberFormat="1" applyFont="1" applyFill="1" applyBorder="1"/>
    <xf numFmtId="41" fontId="0" fillId="0" borderId="42" xfId="3" applyFont="1" applyFill="1" applyBorder="1"/>
    <xf numFmtId="41" fontId="0" fillId="0" borderId="52" xfId="3" applyFont="1" applyFill="1" applyBorder="1"/>
    <xf numFmtId="0" fontId="0" fillId="0" borderId="56" xfId="0" applyFill="1" applyBorder="1"/>
    <xf numFmtId="0" fontId="0" fillId="0" borderId="53" xfId="0" applyFill="1" applyBorder="1"/>
    <xf numFmtId="0" fontId="0" fillId="0" borderId="57" xfId="0" applyFill="1" applyBorder="1"/>
    <xf numFmtId="0" fontId="1" fillId="0" borderId="47" xfId="0" applyFont="1" applyFill="1" applyBorder="1"/>
    <xf numFmtId="0" fontId="0" fillId="0" borderId="54" xfId="0" applyFill="1" applyBorder="1"/>
    <xf numFmtId="0" fontId="4" fillId="0" borderId="46" xfId="0" applyFont="1" applyFill="1" applyBorder="1"/>
    <xf numFmtId="0" fontId="0" fillId="0" borderId="54" xfId="0" applyFill="1" applyBorder="1" applyAlignment="1">
      <alignment wrapText="1"/>
    </xf>
    <xf numFmtId="0" fontId="0" fillId="0" borderId="43" xfId="0" applyFill="1" applyBorder="1" applyAlignment="1">
      <alignment wrapText="1"/>
    </xf>
    <xf numFmtId="0" fontId="0" fillId="0" borderId="55" xfId="0" applyFill="1" applyBorder="1" applyAlignment="1">
      <alignment wrapText="1"/>
    </xf>
    <xf numFmtId="0" fontId="0" fillId="0" borderId="9" xfId="0" applyFill="1" applyBorder="1"/>
    <xf numFmtId="0" fontId="0" fillId="0" borderId="10" xfId="0" applyFill="1" applyBorder="1"/>
    <xf numFmtId="0" fontId="0" fillId="0" borderId="11" xfId="0" applyFill="1" applyBorder="1"/>
    <xf numFmtId="0" fontId="4" fillId="0" borderId="44" xfId="0" applyFont="1" applyFill="1" applyBorder="1"/>
    <xf numFmtId="0" fontId="0" fillId="0" borderId="39" xfId="0" applyFill="1" applyBorder="1"/>
    <xf numFmtId="0" fontId="0" fillId="0" borderId="45" xfId="0" applyFill="1" applyBorder="1"/>
    <xf numFmtId="4" fontId="0" fillId="0" borderId="40" xfId="2" applyNumberFormat="1" applyFont="1" applyFill="1" applyBorder="1"/>
    <xf numFmtId="15" fontId="4" fillId="2" borderId="12" xfId="0" applyNumberFormat="1" applyFont="1" applyFill="1" applyBorder="1" applyAlignment="1">
      <alignment horizontal="centerContinuous"/>
    </xf>
    <xf numFmtId="15" fontId="4" fillId="2" borderId="3" xfId="0" applyNumberFormat="1" applyFont="1" applyFill="1" applyBorder="1" applyAlignment="1">
      <alignment horizontal="centerContinuous"/>
    </xf>
    <xf numFmtId="0" fontId="1" fillId="0" borderId="12" xfId="0" applyFont="1" applyBorder="1"/>
    <xf numFmtId="0" fontId="1" fillId="0" borderId="44" xfId="0" applyFont="1" applyBorder="1"/>
    <xf numFmtId="49" fontId="1" fillId="0" borderId="38" xfId="0" applyNumberFormat="1" applyFont="1" applyBorder="1"/>
    <xf numFmtId="49" fontId="1" fillId="0" borderId="40" xfId="0" applyNumberFormat="1" applyFont="1" applyBorder="1"/>
    <xf numFmtId="0" fontId="1" fillId="0" borderId="15" xfId="0" applyFont="1" applyBorder="1"/>
    <xf numFmtId="41" fontId="4" fillId="0" borderId="3" xfId="3" applyFont="1" applyFill="1" applyBorder="1"/>
    <xf numFmtId="41" fontId="4" fillId="0" borderId="40" xfId="3" applyFont="1" applyFill="1" applyBorder="1"/>
    <xf numFmtId="0" fontId="1" fillId="0" borderId="0" xfId="0" applyFont="1" applyBorder="1"/>
    <xf numFmtId="0" fontId="1" fillId="0" borderId="12" xfId="0" applyFont="1" applyBorder="1" applyAlignment="1">
      <alignment horizontal="centerContinuous" vertical="center"/>
    </xf>
    <xf numFmtId="0" fontId="1" fillId="0" borderId="13" xfId="0" applyFont="1" applyBorder="1" applyAlignment="1">
      <alignment horizontal="centerContinuous" vertical="center"/>
    </xf>
    <xf numFmtId="0" fontId="0" fillId="0" borderId="12" xfId="0" applyBorder="1" applyAlignment="1">
      <alignment horizontal="centerContinuous" vertical="center"/>
    </xf>
    <xf numFmtId="0" fontId="1" fillId="0" borderId="15" xfId="0" applyFont="1" applyBorder="1" applyAlignment="1">
      <alignment horizontal="centerContinuous" vertical="center"/>
    </xf>
    <xf numFmtId="0" fontId="0" fillId="0" borderId="13" xfId="0" applyBorder="1" applyAlignment="1">
      <alignment horizontal="centerContinuous" vertical="center"/>
    </xf>
    <xf numFmtId="43" fontId="0" fillId="0" borderId="48" xfId="1" applyFont="1" applyFill="1" applyBorder="1"/>
    <xf numFmtId="3" fontId="0" fillId="0" borderId="0" xfId="0" applyNumberFormat="1"/>
    <xf numFmtId="165" fontId="4" fillId="2" borderId="12" xfId="0" applyNumberFormat="1" applyFont="1" applyFill="1" applyBorder="1" applyAlignment="1">
      <alignment horizontal="centerContinuous"/>
    </xf>
    <xf numFmtId="49" fontId="1" fillId="0" borderId="41" xfId="0" applyNumberFormat="1" applyFont="1" applyBorder="1"/>
    <xf numFmtId="164" fontId="0" fillId="0" borderId="0" xfId="1" applyNumberFormat="1" applyFont="1" applyFill="1"/>
    <xf numFmtId="41" fontId="4" fillId="0" borderId="38" xfId="3" applyFont="1" applyFill="1" applyBorder="1"/>
    <xf numFmtId="164" fontId="0" fillId="7" borderId="40" xfId="1" applyNumberFormat="1" applyFont="1" applyFill="1" applyBorder="1"/>
    <xf numFmtId="0" fontId="0" fillId="0" borderId="46" xfId="0" applyFill="1" applyBorder="1" applyAlignment="1"/>
    <xf numFmtId="0" fontId="0" fillId="0" borderId="41" xfId="0" applyFill="1" applyBorder="1" applyAlignment="1"/>
    <xf numFmtId="0" fontId="0" fillId="0" borderId="47" xfId="0" applyFill="1" applyBorder="1" applyAlignment="1"/>
    <xf numFmtId="0" fontId="0" fillId="0" borderId="47" xfId="0" applyBorder="1" applyAlignment="1">
      <alignment vertical="top" wrapText="1"/>
    </xf>
    <xf numFmtId="0" fontId="4" fillId="0" borderId="10" xfId="0" applyFont="1" applyBorder="1"/>
    <xf numFmtId="49" fontId="4" fillId="0" borderId="15" xfId="0" applyNumberFormat="1" applyFont="1" applyBorder="1" applyAlignment="1"/>
    <xf numFmtId="49" fontId="0" fillId="0" borderId="15" xfId="0" applyNumberFormat="1" applyBorder="1" applyAlignment="1">
      <alignment horizontal="center"/>
    </xf>
    <xf numFmtId="49" fontId="4" fillId="0" borderId="39" xfId="0" applyNumberFormat="1" applyFont="1" applyBorder="1"/>
    <xf numFmtId="49" fontId="0" fillId="0" borderId="43" xfId="0" applyNumberFormat="1" applyBorder="1" applyAlignment="1">
      <alignment horizontal="center"/>
    </xf>
    <xf numFmtId="49" fontId="4" fillId="0" borderId="15" xfId="0" applyNumberFormat="1" applyFont="1" applyBorder="1" applyAlignment="1">
      <alignment horizontal="center"/>
    </xf>
    <xf numFmtId="0" fontId="4" fillId="0" borderId="5" xfId="0" applyFont="1" applyBorder="1"/>
    <xf numFmtId="49" fontId="4" fillId="0" borderId="5" xfId="0" applyNumberFormat="1" applyFont="1" applyBorder="1" applyAlignment="1">
      <alignment horizontal="center"/>
    </xf>
    <xf numFmtId="164" fontId="1" fillId="0" borderId="38" xfId="1" applyNumberFormat="1" applyFont="1" applyFill="1" applyBorder="1"/>
    <xf numFmtId="164" fontId="1" fillId="0" borderId="40" xfId="1" applyNumberFormat="1" applyFont="1" applyFill="1" applyBorder="1"/>
    <xf numFmtId="164" fontId="1" fillId="0" borderId="42" xfId="1" applyNumberFormat="1" applyFont="1" applyFill="1" applyBorder="1"/>
    <xf numFmtId="49" fontId="1" fillId="0" borderId="0" xfId="0" applyNumberFormat="1" applyFont="1" applyBorder="1" applyAlignment="1">
      <alignment horizontal="center"/>
    </xf>
    <xf numFmtId="37" fontId="0" fillId="0" borderId="0" xfId="0" applyNumberFormat="1" applyFill="1" applyBorder="1"/>
    <xf numFmtId="41" fontId="0" fillId="0" borderId="0" xfId="0" applyNumberFormat="1" applyFill="1"/>
    <xf numFmtId="10" fontId="0" fillId="0" borderId="17" xfId="2" applyNumberFormat="1" applyFont="1" applyFill="1" applyBorder="1"/>
    <xf numFmtId="10" fontId="1" fillId="0" borderId="38" xfId="2" applyNumberFormat="1" applyFont="1" applyFill="1" applyBorder="1"/>
    <xf numFmtId="4" fontId="0" fillId="0" borderId="38" xfId="2" applyNumberFormat="1" applyFont="1" applyFill="1" applyBorder="1"/>
    <xf numFmtId="4" fontId="0" fillId="0" borderId="42" xfId="2" applyNumberFormat="1" applyFont="1" applyFill="1" applyBorder="1"/>
    <xf numFmtId="4" fontId="0" fillId="0" borderId="15" xfId="0" applyNumberFormat="1" applyFill="1" applyBorder="1"/>
    <xf numFmtId="4" fontId="0" fillId="0" borderId="13" xfId="0" applyNumberFormat="1" applyFill="1" applyBorder="1"/>
    <xf numFmtId="4" fontId="0" fillId="0" borderId="52" xfId="2" applyNumberFormat="1" applyFont="1" applyFill="1" applyBorder="1"/>
    <xf numFmtId="4" fontId="0" fillId="0" borderId="40" xfId="2" applyNumberFormat="1" applyFont="1" applyFill="1" applyBorder="1" applyAlignment="1"/>
    <xf numFmtId="4" fontId="0" fillId="0" borderId="48" xfId="2" applyNumberFormat="1" applyFont="1" applyFill="1" applyBorder="1"/>
    <xf numFmtId="0" fontId="1" fillId="0" borderId="57" xfId="0" applyFont="1" applyBorder="1" applyAlignment="1">
      <alignment vertical="top" wrapText="1"/>
    </xf>
    <xf numFmtId="4" fontId="0" fillId="0" borderId="0" xfId="0" applyNumberFormat="1"/>
    <xf numFmtId="49" fontId="1" fillId="0" borderId="0" xfId="0" applyNumberFormat="1" applyFont="1" applyBorder="1" applyAlignment="1">
      <alignment horizontal="right"/>
    </xf>
    <xf numFmtId="0" fontId="0" fillId="0" borderId="0" xfId="0" applyBorder="1" applyAlignment="1"/>
    <xf numFmtId="49" fontId="1" fillId="0" borderId="0" xfId="0" applyNumberFormat="1" applyFont="1" applyBorder="1" applyAlignment="1"/>
    <xf numFmtId="0" fontId="1" fillId="0" borderId="41" xfId="0" applyFont="1" applyFill="1" applyBorder="1"/>
    <xf numFmtId="49" fontId="1" fillId="0" borderId="0" xfId="0" applyNumberFormat="1" applyFont="1" applyFill="1" applyBorder="1" applyAlignment="1">
      <alignment horizontal="center"/>
    </xf>
    <xf numFmtId="3" fontId="0" fillId="0" borderId="0" xfId="1" applyNumberFormat="1" applyFont="1"/>
    <xf numFmtId="49" fontId="0" fillId="0" borderId="42" xfId="0" applyNumberFormat="1" applyBorder="1"/>
    <xf numFmtId="0" fontId="1" fillId="0" borderId="54" xfId="0" applyFont="1" applyBorder="1"/>
    <xf numFmtId="49" fontId="1" fillId="0" borderId="42" xfId="0" applyNumberFormat="1" applyFont="1" applyBorder="1"/>
    <xf numFmtId="49" fontId="1" fillId="0" borderId="5" xfId="0" applyNumberFormat="1" applyFont="1" applyBorder="1" applyAlignment="1">
      <alignment horizontal="right" vertical="top"/>
    </xf>
    <xf numFmtId="0" fontId="1" fillId="0" borderId="39" xfId="0" applyFont="1" applyBorder="1"/>
    <xf numFmtId="10" fontId="0" fillId="0" borderId="38" xfId="2" applyNumberFormat="1" applyFont="1" applyFill="1" applyBorder="1"/>
    <xf numFmtId="0" fontId="1" fillId="0" borderId="49" xfId="0" applyFont="1" applyBorder="1"/>
    <xf numFmtId="10" fontId="0" fillId="0" borderId="48" xfId="2" applyNumberFormat="1" applyFont="1" applyFill="1" applyBorder="1"/>
    <xf numFmtId="168" fontId="1" fillId="0" borderId="38" xfId="2" applyNumberFormat="1" applyFont="1" applyFill="1" applyBorder="1"/>
    <xf numFmtId="168" fontId="0" fillId="0" borderId="40" xfId="2" applyNumberFormat="1" applyFont="1" applyFill="1" applyBorder="1"/>
    <xf numFmtId="168" fontId="0" fillId="0" borderId="48" xfId="2" applyNumberFormat="1" applyFont="1" applyFill="1" applyBorder="1"/>
    <xf numFmtId="0" fontId="9" fillId="4" borderId="12" xfId="0" applyFont="1" applyFill="1" applyBorder="1"/>
    <xf numFmtId="0" fontId="9" fillId="4" borderId="15" xfId="0" applyFont="1" applyFill="1" applyBorder="1"/>
    <xf numFmtId="0" fontId="10" fillId="4" borderId="15" xfId="0" applyFont="1" applyFill="1" applyBorder="1"/>
    <xf numFmtId="0" fontId="10" fillId="4" borderId="13" xfId="0" applyFont="1" applyFill="1" applyBorder="1"/>
    <xf numFmtId="164" fontId="0" fillId="0" borderId="0" xfId="1" quotePrefix="1" applyNumberFormat="1" applyFont="1"/>
    <xf numFmtId="0" fontId="9" fillId="5" borderId="7" xfId="0" applyNumberFormat="1" applyFont="1" applyFill="1" applyBorder="1" applyAlignment="1">
      <alignment horizontal="centerContinuous"/>
    </xf>
    <xf numFmtId="0" fontId="1" fillId="0" borderId="4" xfId="4" applyBorder="1"/>
    <xf numFmtId="0" fontId="1" fillId="0" borderId="5" xfId="4" applyBorder="1"/>
    <xf numFmtId="0" fontId="1" fillId="0" borderId="6" xfId="4" applyBorder="1"/>
    <xf numFmtId="0" fontId="1" fillId="0" borderId="0" xfId="4"/>
    <xf numFmtId="0" fontId="1" fillId="0" borderId="7" xfId="4" applyBorder="1"/>
    <xf numFmtId="0" fontId="1" fillId="0" borderId="0" xfId="4" applyBorder="1"/>
    <xf numFmtId="0" fontId="1" fillId="0" borderId="8" xfId="4" applyBorder="1"/>
    <xf numFmtId="0" fontId="9" fillId="5" borderId="4" xfId="4" applyFont="1" applyFill="1" applyBorder="1" applyAlignment="1">
      <alignment horizontal="centerContinuous"/>
    </xf>
    <xf numFmtId="0" fontId="10" fillId="5" borderId="5" xfId="4" applyFont="1" applyFill="1" applyBorder="1" applyAlignment="1">
      <alignment horizontal="centerContinuous"/>
    </xf>
    <xf numFmtId="0" fontId="10" fillId="5" borderId="6" xfId="4" applyFont="1" applyFill="1" applyBorder="1" applyAlignment="1">
      <alignment horizontal="centerContinuous"/>
    </xf>
    <xf numFmtId="0" fontId="9" fillId="5" borderId="7" xfId="4" applyFont="1" applyFill="1" applyBorder="1" applyAlignment="1">
      <alignment horizontal="centerContinuous"/>
    </xf>
    <xf numFmtId="0" fontId="10" fillId="5" borderId="0" xfId="4" applyFont="1" applyFill="1" applyBorder="1" applyAlignment="1">
      <alignment horizontal="centerContinuous"/>
    </xf>
    <xf numFmtId="0" fontId="10" fillId="5" borderId="8" xfId="4" applyFont="1" applyFill="1" applyBorder="1" applyAlignment="1">
      <alignment horizontal="centerContinuous"/>
    </xf>
    <xf numFmtId="0" fontId="10" fillId="5" borderId="9" xfId="4" applyFont="1" applyFill="1" applyBorder="1"/>
    <xf numFmtId="0" fontId="10" fillId="5" borderId="10" xfId="4" applyFont="1" applyFill="1" applyBorder="1"/>
    <xf numFmtId="0" fontId="9" fillId="5" borderId="11" xfId="4" applyFont="1" applyFill="1" applyBorder="1" applyAlignment="1">
      <alignment horizontal="right"/>
    </xf>
    <xf numFmtId="0" fontId="4" fillId="2" borderId="12" xfId="4" applyFont="1" applyFill="1" applyBorder="1" applyAlignment="1">
      <alignment horizontal="centerContinuous"/>
    </xf>
    <xf numFmtId="0" fontId="4" fillId="2" borderId="13" xfId="4" applyFont="1" applyFill="1" applyBorder="1" applyAlignment="1">
      <alignment horizontal="centerContinuous"/>
    </xf>
    <xf numFmtId="165" fontId="4" fillId="2" borderId="14" xfId="4" applyNumberFormat="1" applyFont="1" applyFill="1" applyBorder="1" applyAlignment="1">
      <alignment horizontal="center" vertical="center" wrapText="1"/>
    </xf>
    <xf numFmtId="0" fontId="4" fillId="0" borderId="38" xfId="4" applyFont="1" applyBorder="1" applyAlignment="1">
      <alignment horizontal="center"/>
    </xf>
    <xf numFmtId="0" fontId="4" fillId="0" borderId="12" xfId="4" applyFont="1" applyBorder="1"/>
    <xf numFmtId="0" fontId="1" fillId="0" borderId="15" xfId="4" applyBorder="1"/>
    <xf numFmtId="0" fontId="1" fillId="0" borderId="13" xfId="4" applyBorder="1"/>
    <xf numFmtId="0" fontId="1" fillId="0" borderId="3" xfId="4" applyBorder="1"/>
    <xf numFmtId="0" fontId="1" fillId="0" borderId="52" xfId="4" applyBorder="1"/>
    <xf numFmtId="49" fontId="1" fillId="0" borderId="44" xfId="4" applyNumberFormat="1" applyFont="1" applyBorder="1"/>
    <xf numFmtId="0" fontId="1" fillId="0" borderId="39" xfId="4" applyBorder="1"/>
    <xf numFmtId="0" fontId="1" fillId="0" borderId="45" xfId="4" applyBorder="1"/>
    <xf numFmtId="0" fontId="1" fillId="0" borderId="38" xfId="4" applyBorder="1"/>
    <xf numFmtId="0" fontId="1" fillId="0" borderId="40" xfId="4" applyBorder="1"/>
    <xf numFmtId="49" fontId="1" fillId="0" borderId="46" xfId="4" applyNumberFormat="1" applyBorder="1"/>
    <xf numFmtId="0" fontId="1" fillId="0" borderId="41" xfId="4" applyBorder="1"/>
    <xf numFmtId="0" fontId="1" fillId="0" borderId="47" xfId="4" applyBorder="1"/>
    <xf numFmtId="49" fontId="1" fillId="0" borderId="46" xfId="4" applyNumberFormat="1" applyFont="1" applyBorder="1"/>
    <xf numFmtId="0" fontId="1" fillId="0" borderId="41" xfId="4" applyFont="1" applyBorder="1"/>
    <xf numFmtId="0" fontId="1" fillId="0" borderId="49" xfId="4" applyBorder="1"/>
    <xf numFmtId="0" fontId="1" fillId="0" borderId="50" xfId="4" applyBorder="1"/>
    <xf numFmtId="0" fontId="1" fillId="0" borderId="51" xfId="4" applyBorder="1"/>
    <xf numFmtId="0" fontId="4" fillId="0" borderId="40" xfId="4" applyFont="1" applyBorder="1" applyAlignment="1">
      <alignment horizontal="center"/>
    </xf>
    <xf numFmtId="0" fontId="5" fillId="0" borderId="47" xfId="4" applyFont="1" applyBorder="1"/>
    <xf numFmtId="49" fontId="1" fillId="0" borderId="47" xfId="4" applyNumberFormat="1" applyFont="1" applyBorder="1"/>
    <xf numFmtId="49" fontId="1" fillId="0" borderId="47" xfId="4" applyNumberFormat="1" applyBorder="1"/>
    <xf numFmtId="0" fontId="5" fillId="0" borderId="41" xfId="4" applyFont="1" applyBorder="1"/>
    <xf numFmtId="0" fontId="1" fillId="0" borderId="54" xfId="4" applyBorder="1"/>
    <xf numFmtId="0" fontId="1" fillId="0" borderId="43" xfId="4" applyBorder="1"/>
    <xf numFmtId="0" fontId="1" fillId="0" borderId="55" xfId="4" applyBorder="1"/>
    <xf numFmtId="49" fontId="1" fillId="0" borderId="56" xfId="4" applyNumberFormat="1" applyFont="1" applyBorder="1"/>
    <xf numFmtId="0" fontId="1" fillId="0" borderId="53" xfId="4" applyBorder="1"/>
    <xf numFmtId="0" fontId="1" fillId="0" borderId="57" xfId="4" applyBorder="1"/>
    <xf numFmtId="0" fontId="1" fillId="0" borderId="48" xfId="4" applyBorder="1"/>
    <xf numFmtId="0" fontId="1" fillId="0" borderId="50" xfId="4" applyFont="1" applyBorder="1"/>
    <xf numFmtId="164" fontId="1" fillId="0" borderId="0" xfId="4" applyNumberFormat="1"/>
    <xf numFmtId="0" fontId="1" fillId="0" borderId="41" xfId="0" applyFont="1" applyFill="1" applyBorder="1" applyAlignment="1"/>
    <xf numFmtId="0" fontId="1" fillId="0" borderId="0" xfId="0" applyFont="1" applyFill="1"/>
    <xf numFmtId="0" fontId="0" fillId="0" borderId="44" xfId="0" applyFill="1" applyBorder="1"/>
    <xf numFmtId="0" fontId="0" fillId="0" borderId="47" xfId="0" applyBorder="1" applyAlignment="1">
      <alignment vertical="top" wrapText="1"/>
    </xf>
    <xf numFmtId="0" fontId="1" fillId="0" borderId="47" xfId="0" applyFont="1" applyBorder="1" applyAlignment="1">
      <alignment vertical="top" wrapText="1"/>
    </xf>
    <xf numFmtId="0" fontId="0" fillId="0" borderId="12" xfId="0" applyBorder="1"/>
    <xf numFmtId="164" fontId="4" fillId="0" borderId="17" xfId="1" applyNumberFormat="1" applyFont="1" applyFill="1" applyBorder="1"/>
    <xf numFmtId="164" fontId="4" fillId="0" borderId="48" xfId="1" applyNumberFormat="1" applyFont="1" applyFill="1" applyBorder="1"/>
    <xf numFmtId="0" fontId="4" fillId="0" borderId="41" xfId="0" applyFont="1" applyFill="1" applyBorder="1"/>
    <xf numFmtId="0" fontId="0" fillId="0" borderId="47" xfId="0" applyBorder="1" applyAlignment="1">
      <alignment vertical="top" wrapText="1"/>
    </xf>
    <xf numFmtId="0" fontId="0" fillId="0" borderId="47" xfId="0" applyBorder="1" applyAlignment="1">
      <alignment wrapText="1"/>
    </xf>
    <xf numFmtId="0" fontId="0" fillId="0" borderId="41" xfId="0" applyBorder="1" applyAlignment="1">
      <alignment vertical="top" wrapText="1"/>
    </xf>
    <xf numFmtId="0" fontId="9" fillId="4" borderId="9" xfId="0" applyFont="1" applyFill="1" applyBorder="1"/>
    <xf numFmtId="0" fontId="9" fillId="4" borderId="10" xfId="0" applyFont="1" applyFill="1" applyBorder="1"/>
    <xf numFmtId="0" fontId="10" fillId="4" borderId="10" xfId="0" applyFont="1" applyFill="1" applyBorder="1"/>
    <xf numFmtId="0" fontId="1" fillId="0" borderId="50" xfId="0" applyFont="1" applyFill="1" applyBorder="1"/>
    <xf numFmtId="0" fontId="0" fillId="0" borderId="50" xfId="0" applyBorder="1" applyAlignment="1"/>
    <xf numFmtId="164" fontId="4" fillId="0" borderId="52" xfId="1" applyNumberFormat="1" applyFont="1" applyFill="1" applyBorder="1"/>
    <xf numFmtId="0" fontId="1" fillId="0" borderId="41" xfId="0" applyFont="1" applyFill="1" applyBorder="1" applyAlignment="1">
      <alignment vertical="top"/>
    </xf>
    <xf numFmtId="10" fontId="0" fillId="0" borderId="42" xfId="2" applyNumberFormat="1" applyFont="1" applyFill="1" applyBorder="1"/>
    <xf numFmtId="10" fontId="0" fillId="0" borderId="3" xfId="2" applyNumberFormat="1" applyFont="1" applyFill="1" applyBorder="1"/>
    <xf numFmtId="49" fontId="1" fillId="0" borderId="42" xfId="0" applyNumberFormat="1" applyFont="1" applyBorder="1" applyAlignment="1">
      <alignment horizontal="center"/>
    </xf>
    <xf numFmtId="0" fontId="1" fillId="0" borderId="15" xfId="0" applyFont="1" applyFill="1" applyBorder="1"/>
    <xf numFmtId="0" fontId="0" fillId="0" borderId="47" xfId="0" applyBorder="1" applyAlignment="1">
      <alignment vertical="top"/>
    </xf>
    <xf numFmtId="0" fontId="1" fillId="8" borderId="15" xfId="0" applyFont="1" applyFill="1" applyBorder="1" applyAlignment="1">
      <alignment vertical="top"/>
    </xf>
    <xf numFmtId="0" fontId="1" fillId="8" borderId="13" xfId="0" applyFont="1" applyFill="1" applyBorder="1" applyAlignment="1">
      <alignment vertical="top"/>
    </xf>
    <xf numFmtId="0" fontId="1" fillId="0" borderId="15" xfId="0" applyFont="1" applyFill="1" applyBorder="1" applyAlignment="1"/>
    <xf numFmtId="49" fontId="1" fillId="0" borderId="15" xfId="0" applyNumberFormat="1" applyFont="1" applyFill="1" applyBorder="1" applyAlignment="1">
      <alignment horizontal="center" vertical="top"/>
    </xf>
    <xf numFmtId="0" fontId="1" fillId="0" borderId="15" xfId="0" applyFont="1" applyFill="1" applyBorder="1" applyAlignment="1">
      <alignment vertical="top"/>
    </xf>
    <xf numFmtId="0" fontId="1" fillId="0" borderId="0" xfId="0" applyFont="1" applyFill="1" applyAlignment="1"/>
    <xf numFmtId="0" fontId="1" fillId="0" borderId="11" xfId="0" applyFont="1" applyFill="1" applyBorder="1"/>
    <xf numFmtId="0" fontId="4" fillId="9" borderId="4" xfId="0" applyFont="1" applyFill="1" applyBorder="1" applyAlignment="1">
      <alignment horizontal="centerContinuous" vertical="center"/>
    </xf>
    <xf numFmtId="0" fontId="4" fillId="9" borderId="5" xfId="0" applyFont="1" applyFill="1" applyBorder="1" applyAlignment="1">
      <alignment horizontal="centerContinuous" vertical="center"/>
    </xf>
    <xf numFmtId="0" fontId="4" fillId="9" borderId="6" xfId="0" applyFont="1" applyFill="1" applyBorder="1" applyAlignment="1">
      <alignment horizontal="centerContinuous" vertical="center"/>
    </xf>
    <xf numFmtId="0" fontId="4" fillId="9" borderId="9" xfId="0" applyFont="1" applyFill="1" applyBorder="1" applyAlignment="1">
      <alignment horizontal="centerContinuous" vertical="center"/>
    </xf>
    <xf numFmtId="0" fontId="4" fillId="9" borderId="10" xfId="0" applyFont="1" applyFill="1" applyBorder="1" applyAlignment="1">
      <alignment horizontal="centerContinuous" vertical="center"/>
    </xf>
    <xf numFmtId="0" fontId="4" fillId="9" borderId="11" xfId="0" applyFont="1" applyFill="1" applyBorder="1" applyAlignment="1">
      <alignment horizontal="centerContinuous" vertical="center"/>
    </xf>
    <xf numFmtId="0" fontId="1" fillId="9" borderId="4" xfId="0" applyFont="1" applyFill="1" applyBorder="1"/>
    <xf numFmtId="0" fontId="1" fillId="9" borderId="5" xfId="0" applyFont="1" applyFill="1" applyBorder="1"/>
    <xf numFmtId="0" fontId="1" fillId="9" borderId="6" xfId="0" applyFont="1" applyFill="1" applyBorder="1"/>
    <xf numFmtId="0" fontId="1" fillId="9" borderId="9" xfId="0" applyFont="1" applyFill="1" applyBorder="1"/>
    <xf numFmtId="0" fontId="1" fillId="9" borderId="10" xfId="0" applyFont="1" applyFill="1" applyBorder="1"/>
    <xf numFmtId="0" fontId="1" fillId="9" borderId="11" xfId="0" applyFont="1" applyFill="1" applyBorder="1"/>
    <xf numFmtId="0" fontId="4" fillId="9" borderId="13" xfId="0" applyFont="1" applyFill="1" applyBorder="1" applyAlignment="1">
      <alignment horizontal="centerContinuous"/>
    </xf>
    <xf numFmtId="0" fontId="4" fillId="0" borderId="12" xfId="0" applyFont="1" applyFill="1" applyBorder="1"/>
    <xf numFmtId="0" fontId="4" fillId="0" borderId="12" xfId="0" applyFont="1" applyFill="1" applyBorder="1" applyAlignment="1"/>
    <xf numFmtId="0" fontId="1" fillId="8" borderId="12" xfId="0" applyFont="1" applyFill="1" applyBorder="1" applyAlignment="1">
      <alignment vertical="top"/>
    </xf>
    <xf numFmtId="0" fontId="4" fillId="0" borderId="13" xfId="0" applyFont="1" applyFill="1" applyBorder="1" applyAlignment="1">
      <alignment vertical="top"/>
    </xf>
    <xf numFmtId="0" fontId="10" fillId="4" borderId="8" xfId="0" applyFont="1" applyFill="1" applyBorder="1"/>
    <xf numFmtId="0" fontId="4" fillId="0" borderId="12" xfId="0" applyFont="1" applyFill="1" applyBorder="1" applyAlignment="1">
      <alignment vertical="top"/>
    </xf>
    <xf numFmtId="0" fontId="4" fillId="0" borderId="13" xfId="0" applyFont="1" applyBorder="1"/>
    <xf numFmtId="168" fontId="1" fillId="0" borderId="17" xfId="2" applyNumberFormat="1" applyFont="1" applyFill="1" applyBorder="1"/>
    <xf numFmtId="0" fontId="1" fillId="0" borderId="55" xfId="0" applyFont="1" applyBorder="1"/>
    <xf numFmtId="0" fontId="1" fillId="0" borderId="45" xfId="0" applyFont="1" applyBorder="1"/>
    <xf numFmtId="0" fontId="12" fillId="9" borderId="3" xfId="0" applyFont="1" applyFill="1" applyBorder="1" applyAlignment="1">
      <alignment horizontal="center" vertical="center"/>
    </xf>
    <xf numFmtId="0" fontId="4" fillId="0" borderId="56" xfId="0" applyFont="1" applyBorder="1"/>
    <xf numFmtId="0" fontId="4" fillId="0" borderId="53" xfId="0" applyFont="1" applyBorder="1"/>
    <xf numFmtId="0" fontId="1" fillId="0" borderId="53" xfId="0" applyFont="1" applyFill="1" applyBorder="1"/>
    <xf numFmtId="0" fontId="0" fillId="0" borderId="53" xfId="0" applyBorder="1" applyAlignment="1"/>
    <xf numFmtId="165" fontId="4" fillId="9" borderId="12" xfId="0" applyNumberFormat="1" applyFont="1" applyFill="1" applyBorder="1" applyAlignment="1">
      <alignment horizontal="centerContinuous"/>
    </xf>
    <xf numFmtId="0" fontId="1" fillId="0" borderId="5" xfId="0" applyFont="1" applyFill="1" applyBorder="1"/>
    <xf numFmtId="49" fontId="1" fillId="0" borderId="5" xfId="0" applyNumberFormat="1" applyFont="1" applyFill="1" applyBorder="1" applyAlignment="1">
      <alignment horizontal="center" vertical="top"/>
    </xf>
    <xf numFmtId="0" fontId="1" fillId="0" borderId="5" xfId="0" applyFont="1" applyFill="1" applyBorder="1" applyAlignment="1">
      <alignment vertical="top" wrapText="1"/>
    </xf>
    <xf numFmtId="0" fontId="1" fillId="0" borderId="0" xfId="0" applyFont="1" applyFill="1" applyBorder="1" applyAlignment="1">
      <alignment vertical="top" wrapText="1"/>
    </xf>
    <xf numFmtId="164" fontId="1" fillId="0" borderId="0" xfId="1" applyNumberFormat="1" applyFont="1" applyFill="1" applyBorder="1"/>
    <xf numFmtId="0" fontId="1" fillId="0" borderId="0" xfId="0" applyFont="1" applyFill="1" applyBorder="1"/>
    <xf numFmtId="0" fontId="4" fillId="0" borderId="56" xfId="0" applyFont="1" applyFill="1" applyBorder="1"/>
    <xf numFmtId="0" fontId="0" fillId="0" borderId="12" xfId="0" applyFill="1" applyBorder="1"/>
    <xf numFmtId="0" fontId="1" fillId="0" borderId="0" xfId="0" applyFont="1" applyAlignment="1">
      <alignment vertical="top" wrapText="1"/>
    </xf>
    <xf numFmtId="0" fontId="5" fillId="0" borderId="45" xfId="0" applyFont="1" applyBorder="1"/>
    <xf numFmtId="0" fontId="5" fillId="0" borderId="47" xfId="0" applyFont="1" applyBorder="1"/>
    <xf numFmtId="0" fontId="5" fillId="0" borderId="51" xfId="0" applyFont="1" applyBorder="1"/>
    <xf numFmtId="0" fontId="1" fillId="0" borderId="41" xfId="0" applyFont="1" applyBorder="1" applyAlignment="1"/>
    <xf numFmtId="10" fontId="0" fillId="8" borderId="4" xfId="2" applyNumberFormat="1" applyFont="1" applyFill="1" applyBorder="1"/>
    <xf numFmtId="10" fontId="0" fillId="8" borderId="6" xfId="2" applyNumberFormat="1" applyFont="1" applyFill="1" applyBorder="1"/>
    <xf numFmtId="0" fontId="1" fillId="8" borderId="7" xfId="0" applyFont="1" applyFill="1" applyBorder="1" applyAlignment="1">
      <alignment vertical="top" wrapText="1"/>
    </xf>
    <xf numFmtId="0" fontId="1" fillId="8" borderId="8" xfId="0" applyFont="1" applyFill="1" applyBorder="1" applyAlignment="1">
      <alignment vertical="top" wrapText="1"/>
    </xf>
    <xf numFmtId="10" fontId="0" fillId="8" borderId="7" xfId="2" applyNumberFormat="1" applyFont="1" applyFill="1" applyBorder="1"/>
    <xf numFmtId="10" fontId="0" fillId="8" borderId="8" xfId="2" applyNumberFormat="1" applyFont="1" applyFill="1" applyBorder="1"/>
    <xf numFmtId="10" fontId="0" fillId="8" borderId="9" xfId="2" applyNumberFormat="1" applyFont="1" applyFill="1" applyBorder="1"/>
    <xf numFmtId="10" fontId="0" fillId="8" borderId="11" xfId="2" applyNumberFormat="1" applyFont="1" applyFill="1" applyBorder="1"/>
    <xf numFmtId="0" fontId="1" fillId="0" borderId="3" xfId="0" applyFont="1" applyFill="1" applyBorder="1" applyAlignment="1">
      <alignment vertical="top" wrapText="1"/>
    </xf>
    <xf numFmtId="0" fontId="1" fillId="0" borderId="41" xfId="0" applyFont="1" applyBorder="1" applyAlignment="1">
      <alignment vertical="top" wrapText="1"/>
    </xf>
    <xf numFmtId="0" fontId="0" fillId="0" borderId="47" xfId="0" applyBorder="1" applyAlignment="1">
      <alignment vertical="top" wrapText="1"/>
    </xf>
    <xf numFmtId="0" fontId="1" fillId="0" borderId="41" xfId="0" applyFont="1" applyBorder="1" applyAlignment="1">
      <alignment wrapText="1"/>
    </xf>
    <xf numFmtId="0" fontId="0" fillId="0" borderId="47" xfId="0" applyBorder="1" applyAlignment="1">
      <alignment wrapText="1"/>
    </xf>
    <xf numFmtId="0" fontId="1" fillId="0" borderId="41" xfId="0" applyFont="1" applyFill="1" applyBorder="1" applyAlignment="1">
      <alignment wrapText="1"/>
    </xf>
    <xf numFmtId="0" fontId="0" fillId="0" borderId="47" xfId="0" applyFill="1" applyBorder="1" applyAlignment="1">
      <alignment wrapText="1"/>
    </xf>
    <xf numFmtId="0" fontId="0" fillId="0" borderId="46" xfId="0" applyBorder="1" applyAlignment="1">
      <alignment vertical="top" wrapText="1"/>
    </xf>
    <xf numFmtId="0" fontId="0" fillId="0" borderId="41" xfId="0" applyBorder="1" applyAlignment="1">
      <alignment vertical="top" wrapText="1"/>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41" xfId="0" applyBorder="1" applyAlignment="1">
      <alignment wrapText="1"/>
    </xf>
    <xf numFmtId="0" fontId="4" fillId="0" borderId="46" xfId="0" applyFont="1" applyBorder="1" applyAlignment="1">
      <alignment wrapText="1"/>
    </xf>
    <xf numFmtId="0" fontId="1" fillId="0" borderId="46" xfId="0" applyFont="1" applyBorder="1" applyAlignment="1">
      <alignment wrapText="1"/>
    </xf>
    <xf numFmtId="0" fontId="4" fillId="0" borderId="41" xfId="0" applyFont="1" applyBorder="1" applyAlignment="1">
      <alignment wrapText="1"/>
    </xf>
    <xf numFmtId="0" fontId="4" fillId="2" borderId="19" xfId="4" applyFont="1" applyFill="1" applyBorder="1" applyAlignment="1">
      <alignment horizontal="center" vertical="center"/>
    </xf>
    <xf numFmtId="0" fontId="4" fillId="2" borderId="20" xfId="4" applyFont="1" applyFill="1" applyBorder="1" applyAlignment="1">
      <alignment horizontal="center" vertical="center"/>
    </xf>
    <xf numFmtId="0" fontId="4" fillId="2" borderId="21" xfId="4" applyFont="1" applyFill="1" applyBorder="1" applyAlignment="1">
      <alignment horizontal="center" vertical="center"/>
    </xf>
    <xf numFmtId="0" fontId="4" fillId="2" borderId="22" xfId="4" applyFont="1" applyFill="1" applyBorder="1" applyAlignment="1">
      <alignment horizontal="center" vertical="center"/>
    </xf>
    <xf numFmtId="0" fontId="4" fillId="2" borderId="23" xfId="4" applyFont="1" applyFill="1" applyBorder="1" applyAlignment="1">
      <alignment horizontal="center" vertical="center"/>
    </xf>
    <xf numFmtId="0" fontId="4" fillId="2" borderId="24" xfId="4" applyFont="1" applyFill="1" applyBorder="1" applyAlignment="1">
      <alignment horizontal="center" vertical="center"/>
    </xf>
    <xf numFmtId="0" fontId="4" fillId="2" borderId="25"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1" fillId="0" borderId="46" xfId="0" applyFont="1" applyBorder="1" applyAlignment="1">
      <alignment vertical="top" wrapText="1"/>
    </xf>
    <xf numFmtId="0" fontId="0" fillId="0" borderId="0" xfId="0" applyAlignment="1">
      <alignmen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0" xfId="0" applyAlignment="1">
      <alignment wrapText="1"/>
    </xf>
    <xf numFmtId="0" fontId="4" fillId="0" borderId="12" xfId="0" applyFont="1" applyFill="1" applyBorder="1" applyAlignment="1">
      <alignment wrapText="1"/>
    </xf>
    <xf numFmtId="0" fontId="0" fillId="0" borderId="15" xfId="0" applyBorder="1" applyAlignment="1">
      <alignment wrapText="1"/>
    </xf>
    <xf numFmtId="0" fontId="0" fillId="0" borderId="13" xfId="0" applyBorder="1" applyAlignment="1">
      <alignment wrapText="1"/>
    </xf>
    <xf numFmtId="0" fontId="4" fillId="0" borderId="12" xfId="0" applyFont="1" applyFill="1" applyBorder="1" applyAlignment="1">
      <alignment vertical="top" wrapText="1"/>
    </xf>
    <xf numFmtId="0" fontId="0" fillId="0" borderId="13" xfId="0" applyBorder="1" applyAlignment="1">
      <alignment vertical="top" wrapText="1"/>
    </xf>
    <xf numFmtId="0" fontId="1" fillId="0" borderId="41" xfId="0" applyFont="1" applyFill="1" applyBorder="1" applyAlignment="1">
      <alignment vertical="top" wrapText="1"/>
    </xf>
    <xf numFmtId="0" fontId="0" fillId="0" borderId="46" xfId="0" applyBorder="1" applyAlignment="1">
      <alignment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46" xfId="0" applyFont="1" applyFill="1" applyBorder="1" applyAlignment="1">
      <alignment wrapText="1"/>
    </xf>
    <xf numFmtId="0" fontId="0" fillId="0" borderId="41" xfId="0" applyFill="1" applyBorder="1" applyAlignment="1">
      <alignment wrapText="1"/>
    </xf>
    <xf numFmtId="22" fontId="0" fillId="0" borderId="0" xfId="0" applyNumberFormat="1" applyAlignment="1">
      <alignment horizontal="right"/>
    </xf>
    <xf numFmtId="49" fontId="1" fillId="0" borderId="5" xfId="0" applyNumberFormat="1" applyFont="1" applyBorder="1" applyAlignment="1">
      <alignment vertical="top" wrapText="1"/>
    </xf>
    <xf numFmtId="0" fontId="0" fillId="0" borderId="5" xfId="0" applyBorder="1" applyAlignment="1">
      <alignment vertical="top" wrapText="1"/>
    </xf>
    <xf numFmtId="0" fontId="1" fillId="0" borderId="0" xfId="0" applyFont="1" applyFill="1" applyAlignment="1">
      <alignment vertical="top" wrapText="1"/>
    </xf>
    <xf numFmtId="0" fontId="1" fillId="0" borderId="0" xfId="0" applyNumberFormat="1" applyFont="1" applyAlignment="1">
      <alignment vertical="top" wrapText="1"/>
    </xf>
    <xf numFmtId="0" fontId="1" fillId="0" borderId="0" xfId="0" applyNumberFormat="1"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wrapText="1"/>
    </xf>
    <xf numFmtId="0" fontId="1" fillId="0" borderId="0" xfId="0" applyNumberFormat="1" applyFont="1" applyFill="1" applyAlignment="1">
      <alignment vertical="top" wrapText="1"/>
    </xf>
  </cellXfs>
  <cellStyles count="5">
    <cellStyle name="Comma" xfId="1" builtinId="3"/>
    <cellStyle name="Comma [0]" xfId="3" builtinId="6"/>
    <cellStyle name="Normal" xfId="0" builtinId="0"/>
    <cellStyle name="Normal 2" xfId="4"/>
    <cellStyle name="Percent" xfId="2" builtinId="5"/>
  </cellStyles>
  <dxfs count="0"/>
  <tableStyles count="0" defaultTableStyle="TableStyleMedium9" defaultPivotStyle="PivotStyleLight16"/>
  <colors>
    <mruColors>
      <color rgb="FF99CCFF"/>
      <color rgb="FF91C8E1"/>
      <color rgb="FF90C7E0"/>
      <color rgb="FFFF7C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733425</xdr:colOff>
      <xdr:row>0</xdr:row>
      <xdr:rowOff>19050</xdr:rowOff>
    </xdr:from>
    <xdr:to>
      <xdr:col>7</xdr:col>
      <xdr:colOff>1143608</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915150" y="19050"/>
          <a:ext cx="1591283"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723900</xdr:colOff>
      <xdr:row>0</xdr:row>
      <xdr:rowOff>28575</xdr:rowOff>
    </xdr:from>
    <xdr:to>
      <xdr:col>7</xdr:col>
      <xdr:colOff>1134083</xdr:colOff>
      <xdr:row>3</xdr:row>
      <xdr:rowOff>152400</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7096125" y="28575"/>
          <a:ext cx="1591283"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742950</xdr:colOff>
      <xdr:row>0</xdr:row>
      <xdr:rowOff>28575</xdr:rowOff>
    </xdr:from>
    <xdr:to>
      <xdr:col>8</xdr:col>
      <xdr:colOff>1153133</xdr:colOff>
      <xdr:row>3</xdr:row>
      <xdr:rowOff>152400</xdr:rowOff>
    </xdr:to>
    <xdr:pic>
      <xdr:nvPicPr>
        <xdr:cNvPr id="2" name="Picture 1" descr="LOGO BRI MELAYANI.jpg"/>
        <xdr:cNvPicPr>
          <a:picLocks noChangeAspect="1"/>
        </xdr:cNvPicPr>
      </xdr:nvPicPr>
      <xdr:blipFill>
        <a:blip xmlns:r="http://schemas.openxmlformats.org/officeDocument/2006/relationships" r:embed="rId1" cstate="print"/>
        <a:stretch>
          <a:fillRect/>
        </a:stretch>
      </xdr:blipFill>
      <xdr:spPr>
        <a:xfrm>
          <a:off x="6905625" y="28575"/>
          <a:ext cx="1591283"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742950</xdr:colOff>
      <xdr:row>0</xdr:row>
      <xdr:rowOff>19050</xdr:rowOff>
    </xdr:from>
    <xdr:to>
      <xdr:col>7</xdr:col>
      <xdr:colOff>1153133</xdr:colOff>
      <xdr:row>3</xdr:row>
      <xdr:rowOff>142875</xdr:rowOff>
    </xdr:to>
    <xdr:pic>
      <xdr:nvPicPr>
        <xdr:cNvPr id="2" name="Picture 1" descr="LOGO BRI MELAYANI.jpg"/>
        <xdr:cNvPicPr>
          <a:picLocks noChangeAspect="1"/>
        </xdr:cNvPicPr>
      </xdr:nvPicPr>
      <xdr:blipFill>
        <a:blip xmlns:r="http://schemas.openxmlformats.org/officeDocument/2006/relationships" r:embed="rId1" cstate="print"/>
        <a:stretch>
          <a:fillRect/>
        </a:stretch>
      </xdr:blipFill>
      <xdr:spPr>
        <a:xfrm>
          <a:off x="6762750" y="19050"/>
          <a:ext cx="1591283"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57150</xdr:colOff>
      <xdr:row>0</xdr:row>
      <xdr:rowOff>19050</xdr:rowOff>
    </xdr:from>
    <xdr:to>
      <xdr:col>15</xdr:col>
      <xdr:colOff>800708</xdr:colOff>
      <xdr:row>3</xdr:row>
      <xdr:rowOff>142875</xdr:rowOff>
    </xdr:to>
    <xdr:pic>
      <xdr:nvPicPr>
        <xdr:cNvPr id="2" name="Picture 1" descr="LOGO BRI MELAYANI.jpg"/>
        <xdr:cNvPicPr>
          <a:picLocks noChangeAspect="1"/>
        </xdr:cNvPicPr>
      </xdr:nvPicPr>
      <xdr:blipFill>
        <a:blip xmlns:r="http://schemas.openxmlformats.org/officeDocument/2006/relationships" r:embed="rId1" cstate="print"/>
        <a:stretch>
          <a:fillRect/>
        </a:stretch>
      </xdr:blipFill>
      <xdr:spPr>
        <a:xfrm>
          <a:off x="11630025" y="19050"/>
          <a:ext cx="1591283" cy="60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104775</xdr:colOff>
      <xdr:row>0</xdr:row>
      <xdr:rowOff>28575</xdr:rowOff>
    </xdr:from>
    <xdr:to>
      <xdr:col>17</xdr:col>
      <xdr:colOff>876908</xdr:colOff>
      <xdr:row>3</xdr:row>
      <xdr:rowOff>152400</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7038975" y="28575"/>
          <a:ext cx="1591283" cy="60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333375</xdr:colOff>
      <xdr:row>0</xdr:row>
      <xdr:rowOff>19050</xdr:rowOff>
    </xdr:from>
    <xdr:to>
      <xdr:col>5</xdr:col>
      <xdr:colOff>943583</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591300" y="19050"/>
          <a:ext cx="1591283" cy="60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1038225</xdr:colOff>
      <xdr:row>0</xdr:row>
      <xdr:rowOff>19050</xdr:rowOff>
    </xdr:from>
    <xdr:to>
      <xdr:col>5</xdr:col>
      <xdr:colOff>1305533</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305550" y="19050"/>
          <a:ext cx="1591283" cy="60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295275</xdr:colOff>
      <xdr:row>0</xdr:row>
      <xdr:rowOff>19050</xdr:rowOff>
    </xdr:from>
    <xdr:to>
      <xdr:col>11</xdr:col>
      <xdr:colOff>676883</xdr:colOff>
      <xdr:row>3</xdr:row>
      <xdr:rowOff>142875</xdr:rowOff>
    </xdr:to>
    <xdr:pic>
      <xdr:nvPicPr>
        <xdr:cNvPr id="3" name="Picture 2" descr="LOGO BRI MELAYANI.jpg"/>
        <xdr:cNvPicPr>
          <a:picLocks noChangeAspect="1"/>
        </xdr:cNvPicPr>
      </xdr:nvPicPr>
      <xdr:blipFill>
        <a:blip xmlns:r="http://schemas.openxmlformats.org/officeDocument/2006/relationships" r:embed="rId1" cstate="print"/>
        <a:stretch>
          <a:fillRect/>
        </a:stretch>
      </xdr:blipFill>
      <xdr:spPr>
        <a:xfrm>
          <a:off x="6867525" y="19050"/>
          <a:ext cx="1591283"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118"/>
  <sheetViews>
    <sheetView showGridLines="0" tabSelected="1" workbookViewId="0">
      <selection activeCell="D16" sqref="D16"/>
    </sheetView>
  </sheetViews>
  <sheetFormatPr defaultRowHeight="12.75"/>
  <cols>
    <col min="1" max="1" width="5.7109375" customWidth="1"/>
    <col min="2" max="3" width="2.7109375" customWidth="1"/>
    <col min="4" max="4" width="46.140625" customWidth="1"/>
    <col min="5" max="5" width="17.7109375" customWidth="1"/>
    <col min="6" max="6" width="17.7109375" style="2" customWidth="1"/>
    <col min="7" max="8" width="17.7109375" customWidth="1"/>
    <col min="9" max="9" width="13.85546875" style="279" customWidth="1"/>
  </cols>
  <sheetData>
    <row r="1" spans="1:9" s="67" customFormat="1">
      <c r="A1" s="26"/>
      <c r="B1" s="27"/>
      <c r="C1" s="27"/>
      <c r="D1" s="27"/>
      <c r="E1" s="27"/>
      <c r="F1" s="70"/>
      <c r="G1" s="27"/>
      <c r="H1" s="28"/>
      <c r="I1" s="279"/>
    </row>
    <row r="2" spans="1:9" s="67" customFormat="1">
      <c r="A2" s="29"/>
      <c r="B2" s="4"/>
      <c r="C2" s="4"/>
      <c r="D2" s="4"/>
      <c r="E2" s="4"/>
      <c r="F2" s="71"/>
      <c r="G2" s="4"/>
      <c r="H2" s="30"/>
      <c r="I2" s="279"/>
    </row>
    <row r="3" spans="1:9" s="67" customFormat="1">
      <c r="A3" s="29"/>
      <c r="B3" s="4"/>
      <c r="C3" s="4"/>
      <c r="D3" s="4"/>
      <c r="E3" s="4"/>
      <c r="F3" s="71"/>
      <c r="G3" s="4"/>
      <c r="H3" s="30"/>
      <c r="I3" s="279"/>
    </row>
    <row r="4" spans="1:9" s="67" customFormat="1">
      <c r="A4" s="29"/>
      <c r="B4" s="4"/>
      <c r="C4" s="4"/>
      <c r="D4" s="4"/>
      <c r="E4" s="4"/>
      <c r="F4" s="71"/>
      <c r="G4" s="4"/>
      <c r="H4" s="30"/>
      <c r="I4" s="279"/>
    </row>
    <row r="5" spans="1:9">
      <c r="A5" s="82" t="s">
        <v>357</v>
      </c>
      <c r="B5" s="83"/>
      <c r="C5" s="83"/>
      <c r="D5" s="83"/>
      <c r="E5" s="83"/>
      <c r="F5" s="83"/>
      <c r="G5" s="83"/>
      <c r="H5" s="84"/>
    </row>
    <row r="6" spans="1:9" s="69" customFormat="1">
      <c r="A6" s="85" t="s">
        <v>438</v>
      </c>
      <c r="B6" s="86"/>
      <c r="C6" s="86"/>
      <c r="D6" s="86"/>
      <c r="E6" s="86"/>
      <c r="F6" s="86"/>
      <c r="G6" s="86"/>
      <c r="H6" s="87"/>
      <c r="I6" s="279"/>
    </row>
    <row r="7" spans="1:9">
      <c r="A7" s="85" t="s">
        <v>536</v>
      </c>
      <c r="B7" s="86"/>
      <c r="C7" s="86"/>
      <c r="D7" s="86"/>
      <c r="E7" s="86"/>
      <c r="F7" s="86"/>
      <c r="G7" s="86"/>
      <c r="H7" s="87"/>
    </row>
    <row r="8" spans="1:9">
      <c r="A8" s="85"/>
      <c r="B8" s="86"/>
      <c r="C8" s="86"/>
      <c r="D8" s="86"/>
      <c r="E8" s="86"/>
      <c r="F8" s="86"/>
      <c r="G8" s="86"/>
      <c r="H8" s="87"/>
    </row>
    <row r="9" spans="1:9">
      <c r="A9" s="88"/>
      <c r="B9" s="89"/>
      <c r="C9" s="89"/>
      <c r="D9" s="89"/>
      <c r="E9" s="89"/>
      <c r="F9" s="89"/>
      <c r="G9" s="89"/>
      <c r="H9" s="90" t="s">
        <v>347</v>
      </c>
    </row>
    <row r="10" spans="1:9">
      <c r="A10" s="445" t="s">
        <v>0</v>
      </c>
      <c r="B10" s="445" t="s">
        <v>1</v>
      </c>
      <c r="C10" s="445"/>
      <c r="D10" s="445"/>
      <c r="E10" s="12" t="s">
        <v>518</v>
      </c>
      <c r="F10" s="13"/>
      <c r="G10" s="12" t="s">
        <v>353</v>
      </c>
      <c r="H10" s="13"/>
    </row>
    <row r="11" spans="1:9">
      <c r="A11" s="446"/>
      <c r="B11" s="446"/>
      <c r="C11" s="446"/>
      <c r="D11" s="446"/>
      <c r="E11" s="81">
        <v>42735</v>
      </c>
      <c r="F11" s="81">
        <v>42369</v>
      </c>
      <c r="G11" s="81">
        <f>E11</f>
        <v>42735</v>
      </c>
      <c r="H11" s="81">
        <f>F11</f>
        <v>42369</v>
      </c>
    </row>
    <row r="12" spans="1:9">
      <c r="A12" s="73" t="s">
        <v>3</v>
      </c>
      <c r="B12" s="14"/>
      <c r="C12" s="14"/>
      <c r="D12" s="15"/>
      <c r="E12" s="15"/>
      <c r="F12" s="16"/>
      <c r="G12" s="15"/>
      <c r="H12" s="17"/>
    </row>
    <row r="13" spans="1:9">
      <c r="A13" s="91" t="s">
        <v>127</v>
      </c>
      <c r="B13" s="92" t="s">
        <v>4</v>
      </c>
      <c r="C13" s="92"/>
      <c r="D13" s="92"/>
      <c r="E13" s="94">
        <v>24865133</v>
      </c>
      <c r="F13" s="94">
        <v>28470316</v>
      </c>
      <c r="G13" s="94">
        <v>25212024</v>
      </c>
      <c r="H13" s="94">
        <v>28771635</v>
      </c>
    </row>
    <row r="14" spans="1:9">
      <c r="A14" s="95" t="s">
        <v>128</v>
      </c>
      <c r="B14" s="96" t="s">
        <v>5</v>
      </c>
      <c r="C14" s="96"/>
      <c r="D14" s="96"/>
      <c r="E14" s="98">
        <v>124851387</v>
      </c>
      <c r="F14" s="98">
        <v>95641785</v>
      </c>
      <c r="G14" s="98">
        <v>128429011</v>
      </c>
      <c r="H14" s="98">
        <v>99752721</v>
      </c>
    </row>
    <row r="15" spans="1:9">
      <c r="A15" s="95" t="s">
        <v>129</v>
      </c>
      <c r="B15" s="96" t="s">
        <v>6</v>
      </c>
      <c r="C15" s="96"/>
      <c r="D15" s="96"/>
      <c r="E15" s="98">
        <v>16442192</v>
      </c>
      <c r="F15" s="98">
        <v>20612062</v>
      </c>
      <c r="G15" s="98">
        <v>15900916</v>
      </c>
      <c r="H15" s="98">
        <v>20911021</v>
      </c>
    </row>
    <row r="16" spans="1:9">
      <c r="A16" s="95" t="s">
        <v>131</v>
      </c>
      <c r="B16" s="99" t="s">
        <v>260</v>
      </c>
      <c r="C16" s="96"/>
      <c r="D16" s="96"/>
      <c r="E16" s="98">
        <v>93649</v>
      </c>
      <c r="F16" s="98">
        <v>0</v>
      </c>
      <c r="G16" s="98">
        <v>91657</v>
      </c>
      <c r="H16" s="98">
        <v>0</v>
      </c>
    </row>
    <row r="17" spans="1:9">
      <c r="A17" s="95" t="s">
        <v>132</v>
      </c>
      <c r="B17" s="96" t="s">
        <v>8</v>
      </c>
      <c r="C17" s="96"/>
      <c r="D17" s="96"/>
      <c r="E17" s="98"/>
      <c r="F17" s="98"/>
      <c r="G17" s="98"/>
      <c r="H17" s="98"/>
    </row>
    <row r="18" spans="1:9">
      <c r="A18" s="95"/>
      <c r="B18" s="96" t="s">
        <v>78</v>
      </c>
      <c r="C18" s="96" t="s">
        <v>77</v>
      </c>
      <c r="D18" s="96"/>
      <c r="E18" s="98">
        <v>0</v>
      </c>
      <c r="F18" s="98">
        <v>273714</v>
      </c>
      <c r="G18" s="98">
        <v>666169</v>
      </c>
      <c r="H18" s="98">
        <v>929334</v>
      </c>
    </row>
    <row r="19" spans="1:9">
      <c r="A19" s="95"/>
      <c r="B19" s="96" t="s">
        <v>79</v>
      </c>
      <c r="C19" s="96" t="s">
        <v>83</v>
      </c>
      <c r="D19" s="96"/>
      <c r="E19" s="98">
        <v>64816396</v>
      </c>
      <c r="F19" s="98">
        <v>49427382</v>
      </c>
      <c r="G19" s="98">
        <v>68855281</v>
      </c>
      <c r="H19" s="98">
        <v>52359270</v>
      </c>
    </row>
    <row r="20" spans="1:9">
      <c r="A20" s="95"/>
      <c r="B20" s="96" t="s">
        <v>80</v>
      </c>
      <c r="C20" s="96" t="s">
        <v>84</v>
      </c>
      <c r="D20" s="96"/>
      <c r="E20" s="98">
        <v>50646872</v>
      </c>
      <c r="F20" s="98">
        <v>59347119</v>
      </c>
      <c r="G20" s="98">
        <v>57922276</v>
      </c>
      <c r="H20" s="98">
        <v>63880149</v>
      </c>
    </row>
    <row r="21" spans="1:9">
      <c r="A21" s="95"/>
      <c r="B21" s="96" t="s">
        <v>81</v>
      </c>
      <c r="C21" s="96" t="s">
        <v>85</v>
      </c>
      <c r="D21" s="96"/>
      <c r="E21" s="98">
        <v>9345472</v>
      </c>
      <c r="F21" s="98">
        <v>7280883</v>
      </c>
      <c r="G21" s="98">
        <v>9345472</v>
      </c>
      <c r="H21" s="98">
        <v>7280883</v>
      </c>
    </row>
    <row r="22" spans="1:9">
      <c r="A22" s="95" t="s">
        <v>133</v>
      </c>
      <c r="B22" s="100" t="s">
        <v>242</v>
      </c>
      <c r="C22" s="96"/>
      <c r="D22" s="101"/>
      <c r="E22" s="98">
        <v>7358032</v>
      </c>
      <c r="F22" s="98">
        <v>11538498</v>
      </c>
      <c r="G22" s="98">
        <v>7358032</v>
      </c>
      <c r="H22" s="98">
        <v>11538498</v>
      </c>
    </row>
    <row r="23" spans="1:9" ht="25.5" customHeight="1">
      <c r="A23" s="102" t="s">
        <v>134</v>
      </c>
      <c r="B23" s="444" t="s">
        <v>243</v>
      </c>
      <c r="C23" s="444"/>
      <c r="D23" s="444"/>
      <c r="E23" s="98">
        <v>1557370</v>
      </c>
      <c r="F23" s="98">
        <v>845125</v>
      </c>
      <c r="G23" s="98">
        <v>1557370</v>
      </c>
      <c r="H23" s="98">
        <v>845125</v>
      </c>
    </row>
    <row r="24" spans="1:9">
      <c r="A24" s="95" t="s">
        <v>135</v>
      </c>
      <c r="B24" s="96" t="s">
        <v>9</v>
      </c>
      <c r="C24" s="96"/>
      <c r="D24" s="96"/>
      <c r="E24" s="98">
        <v>5602843</v>
      </c>
      <c r="F24" s="98">
        <v>5138671</v>
      </c>
      <c r="G24" s="98">
        <v>5692583</v>
      </c>
      <c r="H24" s="98">
        <v>5163471</v>
      </c>
    </row>
    <row r="25" spans="1:9">
      <c r="A25" s="95" t="s">
        <v>136</v>
      </c>
      <c r="B25" s="96" t="s">
        <v>10</v>
      </c>
      <c r="C25" s="96"/>
      <c r="D25" s="96"/>
      <c r="E25" s="98"/>
      <c r="F25" s="98"/>
      <c r="G25" s="98"/>
      <c r="H25" s="98"/>
    </row>
    <row r="26" spans="1:9">
      <c r="A26" s="95"/>
      <c r="B26" s="96" t="s">
        <v>78</v>
      </c>
      <c r="C26" s="96" t="s">
        <v>77</v>
      </c>
      <c r="D26" s="96"/>
      <c r="E26" s="98">
        <v>0</v>
      </c>
      <c r="F26" s="98">
        <v>0</v>
      </c>
      <c r="G26" s="98">
        <v>0</v>
      </c>
      <c r="H26" s="98">
        <v>0</v>
      </c>
    </row>
    <row r="27" spans="1:9">
      <c r="A27" s="95"/>
      <c r="B27" s="96" t="s">
        <v>79</v>
      </c>
      <c r="C27" s="96" t="s">
        <v>83</v>
      </c>
      <c r="D27" s="96"/>
      <c r="E27" s="98">
        <v>0</v>
      </c>
      <c r="F27" s="98">
        <v>0</v>
      </c>
      <c r="G27" s="98">
        <v>0</v>
      </c>
      <c r="H27" s="98">
        <v>0</v>
      </c>
    </row>
    <row r="28" spans="1:9">
      <c r="A28" s="95"/>
      <c r="B28" s="96" t="s">
        <v>80</v>
      </c>
      <c r="C28" s="96" t="s">
        <v>84</v>
      </c>
      <c r="D28" s="96"/>
      <c r="E28" s="98">
        <v>0</v>
      </c>
      <c r="F28" s="98">
        <v>0</v>
      </c>
      <c r="G28" s="98">
        <v>0</v>
      </c>
      <c r="H28" s="98">
        <v>0</v>
      </c>
    </row>
    <row r="29" spans="1:9">
      <c r="A29" s="95"/>
      <c r="B29" s="96" t="s">
        <v>81</v>
      </c>
      <c r="C29" s="96" t="s">
        <v>85</v>
      </c>
      <c r="D29" s="96"/>
      <c r="E29" s="98">
        <v>635304499</v>
      </c>
      <c r="F29" s="98">
        <v>558446721</v>
      </c>
      <c r="G29" s="98">
        <v>643484253</v>
      </c>
      <c r="H29" s="98">
        <v>564491243</v>
      </c>
    </row>
    <row r="30" spans="1:9">
      <c r="A30" s="95" t="s">
        <v>137</v>
      </c>
      <c r="B30" s="96" t="s">
        <v>57</v>
      </c>
      <c r="C30" s="96"/>
      <c r="D30" s="96"/>
      <c r="E30" s="98">
        <v>0</v>
      </c>
      <c r="F30" s="98">
        <v>0</v>
      </c>
      <c r="G30" s="98">
        <v>17256787</v>
      </c>
      <c r="H30" s="98">
        <v>16261754</v>
      </c>
    </row>
    <row r="31" spans="1:9" s="69" customFormat="1">
      <c r="A31" s="95" t="s">
        <v>138</v>
      </c>
      <c r="B31" s="96" t="s">
        <v>535</v>
      </c>
      <c r="C31" s="96"/>
      <c r="D31" s="96"/>
      <c r="E31" s="98">
        <v>0</v>
      </c>
      <c r="F31" s="98">
        <v>0</v>
      </c>
      <c r="G31" s="98">
        <v>2070300</v>
      </c>
      <c r="H31" s="98">
        <v>0</v>
      </c>
      <c r="I31" s="279"/>
    </row>
    <row r="32" spans="1:9">
      <c r="A32" s="95" t="s">
        <v>139</v>
      </c>
      <c r="B32" s="96" t="s">
        <v>13</v>
      </c>
      <c r="C32" s="96"/>
      <c r="D32" s="96"/>
      <c r="E32" s="98">
        <v>5783220</v>
      </c>
      <c r="F32" s="98">
        <v>4949988</v>
      </c>
      <c r="G32" s="98">
        <v>2439</v>
      </c>
      <c r="H32" s="98">
        <v>269130</v>
      </c>
    </row>
    <row r="33" spans="1:9">
      <c r="A33" s="95" t="s">
        <v>140</v>
      </c>
      <c r="B33" s="96" t="s">
        <v>14</v>
      </c>
      <c r="C33" s="96"/>
      <c r="D33" s="96"/>
      <c r="E33" s="98"/>
      <c r="F33" s="98"/>
      <c r="G33" s="98"/>
      <c r="H33" s="98"/>
    </row>
    <row r="34" spans="1:9">
      <c r="A34" s="95"/>
      <c r="B34" s="96" t="s">
        <v>78</v>
      </c>
      <c r="C34" s="96" t="s">
        <v>8</v>
      </c>
      <c r="D34" s="96"/>
      <c r="E34" s="98">
        <v>0</v>
      </c>
      <c r="F34" s="98">
        <v>0</v>
      </c>
      <c r="G34" s="98">
        <v>-758</v>
      </c>
      <c r="H34" s="98">
        <v>-758</v>
      </c>
    </row>
    <row r="35" spans="1:9">
      <c r="A35" s="95"/>
      <c r="B35" s="96" t="s">
        <v>79</v>
      </c>
      <c r="C35" s="96" t="s">
        <v>10</v>
      </c>
      <c r="D35" s="96"/>
      <c r="E35" s="98">
        <v>-21944371</v>
      </c>
      <c r="F35" s="98">
        <v>-17030352</v>
      </c>
      <c r="G35" s="98">
        <v>-22184296</v>
      </c>
      <c r="H35" s="98">
        <v>-17162183</v>
      </c>
    </row>
    <row r="36" spans="1:9">
      <c r="A36" s="95"/>
      <c r="B36" s="96" t="s">
        <v>80</v>
      </c>
      <c r="C36" s="96" t="s">
        <v>86</v>
      </c>
      <c r="D36" s="96"/>
      <c r="E36" s="98">
        <v>0</v>
      </c>
      <c r="F36" s="98">
        <v>0</v>
      </c>
      <c r="G36" s="98">
        <v>0</v>
      </c>
      <c r="H36" s="98">
        <v>0</v>
      </c>
    </row>
    <row r="37" spans="1:9">
      <c r="A37" s="95" t="s">
        <v>141</v>
      </c>
      <c r="B37" s="96" t="s">
        <v>15</v>
      </c>
      <c r="C37" s="96"/>
      <c r="D37" s="96"/>
      <c r="E37" s="98">
        <v>0</v>
      </c>
      <c r="F37" s="98">
        <v>0</v>
      </c>
      <c r="G37" s="98">
        <v>491128</v>
      </c>
      <c r="H37" s="98">
        <v>394868</v>
      </c>
    </row>
    <row r="38" spans="1:9">
      <c r="A38" s="95"/>
      <c r="B38" s="96" t="s">
        <v>11</v>
      </c>
      <c r="C38" s="96"/>
      <c r="D38" s="96"/>
      <c r="E38" s="98">
        <v>0</v>
      </c>
      <c r="F38" s="98">
        <v>0</v>
      </c>
      <c r="G38" s="98">
        <v>-21742</v>
      </c>
      <c r="H38" s="98">
        <v>-21742</v>
      </c>
    </row>
    <row r="39" spans="1:9">
      <c r="A39" s="95" t="s">
        <v>142</v>
      </c>
      <c r="B39" s="96" t="s">
        <v>16</v>
      </c>
      <c r="C39" s="96"/>
      <c r="D39" s="96"/>
      <c r="E39" s="98">
        <v>31232047</v>
      </c>
      <c r="F39" s="98">
        <v>13982469</v>
      </c>
      <c r="G39" s="98">
        <v>32262349</v>
      </c>
      <c r="H39" s="98">
        <v>14687468</v>
      </c>
    </row>
    <row r="40" spans="1:9">
      <c r="A40" s="95"/>
      <c r="B40" s="96" t="s">
        <v>12</v>
      </c>
      <c r="C40" s="96"/>
      <c r="D40" s="96"/>
      <c r="E40" s="98">
        <v>-7255098</v>
      </c>
      <c r="F40" s="98">
        <v>-6231273</v>
      </c>
      <c r="G40" s="98">
        <v>-7747290</v>
      </c>
      <c r="H40" s="98">
        <v>-6648188</v>
      </c>
    </row>
    <row r="41" spans="1:9" s="69" customFormat="1">
      <c r="A41" s="95" t="s">
        <v>143</v>
      </c>
      <c r="B41" s="96" t="s">
        <v>262</v>
      </c>
      <c r="C41" s="96"/>
      <c r="D41" s="96"/>
      <c r="E41" s="98"/>
      <c r="F41" s="98"/>
      <c r="G41" s="98"/>
      <c r="H41" s="98"/>
      <c r="I41" s="279"/>
    </row>
    <row r="42" spans="1:9">
      <c r="A42" s="95"/>
      <c r="B42" s="96" t="s">
        <v>42</v>
      </c>
      <c r="C42" s="96" t="s">
        <v>17</v>
      </c>
      <c r="D42" s="96"/>
      <c r="E42" s="98">
        <v>26314</v>
      </c>
      <c r="F42" s="98">
        <v>9191</v>
      </c>
      <c r="G42" s="98">
        <v>26314</v>
      </c>
      <c r="H42" s="98">
        <v>9191</v>
      </c>
    </row>
    <row r="43" spans="1:9">
      <c r="A43" s="95"/>
      <c r="B43" s="96" t="s">
        <v>44</v>
      </c>
      <c r="C43" s="96" t="s">
        <v>263</v>
      </c>
      <c r="D43" s="96"/>
      <c r="E43" s="98">
        <v>31890</v>
      </c>
      <c r="F43" s="98">
        <v>29780</v>
      </c>
      <c r="G43" s="98">
        <v>269138</v>
      </c>
      <c r="H43" s="98">
        <v>84191</v>
      </c>
    </row>
    <row r="44" spans="1:9">
      <c r="A44" s="95"/>
      <c r="B44" s="96" t="s">
        <v>51</v>
      </c>
      <c r="C44" s="96" t="s">
        <v>264</v>
      </c>
      <c r="D44" s="96"/>
      <c r="E44" s="98">
        <v>0</v>
      </c>
      <c r="F44" s="98">
        <v>0</v>
      </c>
      <c r="G44" s="98">
        <v>0</v>
      </c>
      <c r="H44" s="98">
        <v>0</v>
      </c>
    </row>
    <row r="45" spans="1:9">
      <c r="A45" s="95"/>
      <c r="B45" s="96" t="s">
        <v>53</v>
      </c>
      <c r="C45" s="96" t="s">
        <v>265</v>
      </c>
      <c r="D45" s="96"/>
      <c r="E45" s="98"/>
      <c r="F45" s="98"/>
      <c r="G45" s="98"/>
      <c r="H45" s="98"/>
    </row>
    <row r="46" spans="1:9">
      <c r="A46" s="95"/>
      <c r="B46" s="96"/>
      <c r="C46" s="99" t="s">
        <v>46</v>
      </c>
      <c r="D46" s="99" t="s">
        <v>87</v>
      </c>
      <c r="E46" s="98">
        <v>457</v>
      </c>
      <c r="F46" s="98">
        <v>393</v>
      </c>
      <c r="G46" s="98">
        <v>457</v>
      </c>
      <c r="H46" s="98">
        <v>393</v>
      </c>
    </row>
    <row r="47" spans="1:9">
      <c r="A47" s="95"/>
      <c r="B47" s="96"/>
      <c r="C47" s="99" t="s">
        <v>47</v>
      </c>
      <c r="D47" s="99" t="s">
        <v>88</v>
      </c>
      <c r="E47" s="98">
        <v>0</v>
      </c>
      <c r="F47" s="98">
        <v>0</v>
      </c>
      <c r="G47" s="98">
        <v>0</v>
      </c>
      <c r="H47" s="98">
        <v>0</v>
      </c>
    </row>
    <row r="48" spans="1:9">
      <c r="A48" s="95" t="s">
        <v>144</v>
      </c>
      <c r="B48" s="96" t="s">
        <v>298</v>
      </c>
      <c r="C48" s="96"/>
      <c r="D48" s="96"/>
      <c r="E48" s="98">
        <v>0</v>
      </c>
      <c r="F48" s="98">
        <v>0</v>
      </c>
      <c r="G48" s="98">
        <v>0</v>
      </c>
      <c r="H48" s="98">
        <v>0</v>
      </c>
    </row>
    <row r="49" spans="1:9">
      <c r="A49" s="95" t="s">
        <v>145</v>
      </c>
      <c r="B49" s="96" t="s">
        <v>244</v>
      </c>
      <c r="C49" s="96"/>
      <c r="D49" s="96"/>
      <c r="E49" s="98">
        <v>0</v>
      </c>
      <c r="F49" s="98">
        <v>0</v>
      </c>
      <c r="G49" s="98">
        <v>0</v>
      </c>
      <c r="H49" s="98">
        <v>0</v>
      </c>
    </row>
    <row r="50" spans="1:9">
      <c r="A50" s="95" t="s">
        <v>146</v>
      </c>
      <c r="B50" s="96" t="s">
        <v>19</v>
      </c>
      <c r="C50" s="96"/>
      <c r="D50" s="96"/>
      <c r="E50" s="98">
        <v>2328530</v>
      </c>
      <c r="F50" s="98">
        <v>1806780</v>
      </c>
      <c r="G50" s="98">
        <v>2520932</v>
      </c>
      <c r="H50" s="98">
        <v>1983774</v>
      </c>
    </row>
    <row r="51" spans="1:9">
      <c r="A51" s="376" t="s">
        <v>147</v>
      </c>
      <c r="B51" s="104" t="s">
        <v>332</v>
      </c>
      <c r="C51" s="104"/>
      <c r="D51" s="104"/>
      <c r="E51" s="105">
        <v>12913856</v>
      </c>
      <c r="F51" s="105">
        <v>11459127</v>
      </c>
      <c r="G51" s="105">
        <v>14183624</v>
      </c>
      <c r="H51" s="105">
        <v>12645064</v>
      </c>
    </row>
    <row r="52" spans="1:9">
      <c r="A52" s="106"/>
      <c r="B52" s="107" t="s">
        <v>20</v>
      </c>
      <c r="C52" s="107"/>
      <c r="D52" s="107"/>
      <c r="E52" s="65">
        <f>SUM(E13:E18,E19:E26,E27:E51)</f>
        <v>964000690</v>
      </c>
      <c r="F52" s="108">
        <f>SUM(F13:F18,F19:F26,F27:F51)</f>
        <v>845998379</v>
      </c>
      <c r="G52" s="65">
        <f>SUM(G13:G18,G19:G26,G27:G51)</f>
        <v>1003644426</v>
      </c>
      <c r="H52" s="108">
        <f>SUM(H13:H18,H19:H26,H27:H51)</f>
        <v>878426312</v>
      </c>
    </row>
    <row r="53" spans="1:9">
      <c r="A53" s="55"/>
      <c r="B53" s="15"/>
      <c r="C53" s="15"/>
      <c r="D53" s="15"/>
      <c r="E53" s="16"/>
      <c r="F53" s="16"/>
      <c r="G53" s="16"/>
      <c r="H53" s="23"/>
    </row>
    <row r="54" spans="1:9">
      <c r="A54" s="74" t="s">
        <v>266</v>
      </c>
      <c r="B54" s="14"/>
      <c r="C54" s="14"/>
      <c r="D54" s="15"/>
      <c r="E54" s="16"/>
      <c r="F54" s="16"/>
      <c r="G54" s="16"/>
      <c r="H54" s="23"/>
    </row>
    <row r="55" spans="1:9" s="69" customFormat="1">
      <c r="A55" s="58"/>
      <c r="B55" s="19" t="s">
        <v>280</v>
      </c>
      <c r="C55" s="15"/>
      <c r="D55" s="17"/>
      <c r="E55" s="37"/>
      <c r="F55" s="37"/>
      <c r="G55" s="37"/>
      <c r="H55" s="37"/>
      <c r="I55" s="279"/>
    </row>
    <row r="56" spans="1:9" s="69" customFormat="1">
      <c r="A56" s="91" t="s">
        <v>127</v>
      </c>
      <c r="B56" s="109" t="s">
        <v>21</v>
      </c>
      <c r="C56" s="92"/>
      <c r="D56" s="110"/>
      <c r="E56" s="94">
        <v>140764079</v>
      </c>
      <c r="F56" s="94">
        <v>112988721</v>
      </c>
      <c r="G56" s="94">
        <v>141419020</v>
      </c>
      <c r="H56" s="94">
        <v>113429343</v>
      </c>
      <c r="I56" s="279"/>
    </row>
    <row r="57" spans="1:9">
      <c r="A57" s="95" t="s">
        <v>128</v>
      </c>
      <c r="B57" s="111" t="s">
        <v>22</v>
      </c>
      <c r="C57" s="96"/>
      <c r="D57" s="112"/>
      <c r="E57" s="98">
        <v>297649283</v>
      </c>
      <c r="F57" s="98">
        <v>267607038</v>
      </c>
      <c r="G57" s="98">
        <v>298110406</v>
      </c>
      <c r="H57" s="98">
        <v>268058865</v>
      </c>
    </row>
    <row r="58" spans="1:9">
      <c r="A58" s="95" t="s">
        <v>129</v>
      </c>
      <c r="B58" s="111" t="s">
        <v>23</v>
      </c>
      <c r="C58" s="96"/>
      <c r="D58" s="112"/>
      <c r="E58" s="98">
        <v>285432096</v>
      </c>
      <c r="F58" s="98">
        <v>262178245</v>
      </c>
      <c r="G58" s="98">
        <v>293029378</v>
      </c>
      <c r="H58" s="98">
        <v>267884404</v>
      </c>
    </row>
    <row r="59" spans="1:9">
      <c r="A59" s="95" t="s">
        <v>131</v>
      </c>
      <c r="B59" s="111" t="s">
        <v>245</v>
      </c>
      <c r="C59" s="96"/>
      <c r="D59" s="112"/>
      <c r="E59" s="98">
        <v>0</v>
      </c>
      <c r="F59" s="98">
        <v>0</v>
      </c>
      <c r="G59" s="98">
        <v>21967570</v>
      </c>
      <c r="H59" s="98">
        <v>19622767</v>
      </c>
    </row>
    <row r="60" spans="1:9">
      <c r="A60" s="95" t="s">
        <v>132</v>
      </c>
      <c r="B60" s="113" t="s">
        <v>267</v>
      </c>
      <c r="C60" s="96"/>
      <c r="D60" s="112"/>
      <c r="E60" s="98">
        <v>109664</v>
      </c>
      <c r="F60" s="98">
        <v>77676</v>
      </c>
      <c r="G60" s="98">
        <v>109664</v>
      </c>
      <c r="H60" s="98">
        <v>77676</v>
      </c>
    </row>
    <row r="61" spans="1:9">
      <c r="A61" s="95" t="s">
        <v>133</v>
      </c>
      <c r="B61" s="113" t="s">
        <v>268</v>
      </c>
      <c r="C61" s="96"/>
      <c r="D61" s="112"/>
      <c r="E61" s="98">
        <v>2295091</v>
      </c>
      <c r="F61" s="98">
        <v>11071971</v>
      </c>
      <c r="G61" s="98">
        <v>2739697</v>
      </c>
      <c r="H61" s="98">
        <v>11871812</v>
      </c>
    </row>
    <row r="62" spans="1:9">
      <c r="A62" s="95" t="s">
        <v>134</v>
      </c>
      <c r="B62" s="114" t="s">
        <v>333</v>
      </c>
      <c r="C62" s="96"/>
      <c r="D62" s="112"/>
      <c r="E62" s="98">
        <v>344865</v>
      </c>
      <c r="F62" s="98">
        <v>445753</v>
      </c>
      <c r="G62" s="98">
        <v>347217</v>
      </c>
      <c r="H62" s="98">
        <v>445753</v>
      </c>
    </row>
    <row r="63" spans="1:9" ht="25.5" customHeight="1">
      <c r="A63" s="102" t="s">
        <v>135</v>
      </c>
      <c r="B63" s="443" t="s">
        <v>269</v>
      </c>
      <c r="C63" s="444"/>
      <c r="D63" s="438"/>
      <c r="E63" s="98">
        <v>7302398</v>
      </c>
      <c r="F63" s="98">
        <v>11377958</v>
      </c>
      <c r="G63" s="98">
        <v>7302398</v>
      </c>
      <c r="H63" s="98">
        <v>11377958</v>
      </c>
    </row>
    <row r="64" spans="1:9">
      <c r="A64" s="95" t="s">
        <v>136</v>
      </c>
      <c r="B64" s="111" t="s">
        <v>270</v>
      </c>
      <c r="C64" s="96"/>
      <c r="D64" s="112"/>
      <c r="E64" s="98">
        <v>5602843</v>
      </c>
      <c r="F64" s="98">
        <v>5138671</v>
      </c>
      <c r="G64" s="98">
        <v>5692583</v>
      </c>
      <c r="H64" s="98">
        <v>5163471</v>
      </c>
    </row>
    <row r="65" spans="1:9">
      <c r="A65" s="95" t="s">
        <v>137</v>
      </c>
      <c r="B65" s="111" t="s">
        <v>24</v>
      </c>
      <c r="C65" s="96"/>
      <c r="D65" s="112"/>
      <c r="E65" s="98">
        <v>24936730</v>
      </c>
      <c r="F65" s="98">
        <v>10532381</v>
      </c>
      <c r="G65" s="98">
        <v>24800781</v>
      </c>
      <c r="H65" s="98">
        <v>10521103</v>
      </c>
    </row>
    <row r="66" spans="1:9">
      <c r="A66" s="95" t="s">
        <v>138</v>
      </c>
      <c r="B66" s="111" t="s">
        <v>25</v>
      </c>
      <c r="C66" s="96"/>
      <c r="D66" s="112"/>
      <c r="E66" s="98">
        <v>34619213</v>
      </c>
      <c r="F66" s="98">
        <v>35420946</v>
      </c>
      <c r="G66" s="98">
        <v>36000783</v>
      </c>
      <c r="H66" s="98">
        <v>35520946</v>
      </c>
    </row>
    <row r="67" spans="1:9">
      <c r="A67" s="95" t="s">
        <v>139</v>
      </c>
      <c r="B67" s="111" t="s">
        <v>26</v>
      </c>
      <c r="C67" s="96"/>
      <c r="D67" s="112"/>
      <c r="E67" s="98">
        <v>13490</v>
      </c>
      <c r="F67" s="98">
        <v>16423</v>
      </c>
      <c r="G67" s="98">
        <v>14172</v>
      </c>
      <c r="H67" s="98">
        <v>16856</v>
      </c>
    </row>
    <row r="68" spans="1:9">
      <c r="A68" s="95" t="s">
        <v>140</v>
      </c>
      <c r="B68" s="115" t="s">
        <v>439</v>
      </c>
      <c r="C68" s="96"/>
      <c r="D68" s="112"/>
      <c r="E68" s="98"/>
      <c r="F68" s="98"/>
      <c r="G68" s="98"/>
      <c r="H68" s="98"/>
    </row>
    <row r="69" spans="1:9">
      <c r="A69" s="95"/>
      <c r="B69" s="111" t="s">
        <v>78</v>
      </c>
      <c r="C69" s="96" t="s">
        <v>87</v>
      </c>
      <c r="D69" s="112"/>
      <c r="E69" s="98">
        <v>0</v>
      </c>
      <c r="F69" s="98">
        <v>0</v>
      </c>
      <c r="G69" s="98">
        <v>0</v>
      </c>
      <c r="H69" s="98">
        <v>0</v>
      </c>
    </row>
    <row r="70" spans="1:9">
      <c r="A70" s="95"/>
      <c r="B70" s="111" t="s">
        <v>79</v>
      </c>
      <c r="C70" s="96" t="s">
        <v>88</v>
      </c>
      <c r="D70" s="112"/>
      <c r="E70" s="98">
        <v>0</v>
      </c>
      <c r="F70" s="98">
        <v>0</v>
      </c>
      <c r="G70" s="98">
        <v>0</v>
      </c>
      <c r="H70" s="98">
        <v>0</v>
      </c>
    </row>
    <row r="71" spans="1:9">
      <c r="A71" s="95" t="s">
        <v>141</v>
      </c>
      <c r="B71" s="111" t="s">
        <v>271</v>
      </c>
      <c r="C71" s="96"/>
      <c r="D71" s="112"/>
      <c r="E71" s="98">
        <v>0</v>
      </c>
      <c r="F71" s="98">
        <v>0</v>
      </c>
      <c r="G71" s="98">
        <v>0</v>
      </c>
      <c r="H71" s="98">
        <v>0</v>
      </c>
    </row>
    <row r="72" spans="1:9">
      <c r="A72" s="95" t="s">
        <v>142</v>
      </c>
      <c r="B72" s="111" t="s">
        <v>272</v>
      </c>
      <c r="C72" s="96"/>
      <c r="D72" s="112"/>
      <c r="E72" s="98">
        <v>19473220</v>
      </c>
      <c r="F72" s="98">
        <v>16750798</v>
      </c>
      <c r="G72" s="98">
        <v>25298167</v>
      </c>
      <c r="H72" s="98">
        <v>21308179</v>
      </c>
    </row>
    <row r="73" spans="1:9">
      <c r="A73" s="95" t="s">
        <v>143</v>
      </c>
      <c r="B73" s="111" t="s">
        <v>246</v>
      </c>
      <c r="C73" s="96"/>
      <c r="D73" s="112"/>
      <c r="E73" s="98">
        <v>0</v>
      </c>
      <c r="F73" s="98">
        <v>0</v>
      </c>
      <c r="G73" s="98">
        <v>0</v>
      </c>
      <c r="H73" s="98">
        <v>0</v>
      </c>
    </row>
    <row r="74" spans="1:9" s="69" customFormat="1">
      <c r="A74" s="95"/>
      <c r="B74" s="126" t="s">
        <v>273</v>
      </c>
      <c r="C74" s="96"/>
      <c r="D74" s="112"/>
      <c r="E74" s="210">
        <f>SUM(E55:E73)</f>
        <v>818542972</v>
      </c>
      <c r="F74" s="210">
        <f>SUM(F55:F73)</f>
        <v>733606581</v>
      </c>
      <c r="G74" s="210">
        <f>SUM(G55:G73)</f>
        <v>856831836</v>
      </c>
      <c r="H74" s="210">
        <f>SUM(H55:H73)</f>
        <v>765299133</v>
      </c>
      <c r="I74" s="279"/>
    </row>
    <row r="75" spans="1:9" s="69" customFormat="1">
      <c r="A75" s="95"/>
      <c r="B75" s="111"/>
      <c r="C75" s="96"/>
      <c r="D75" s="112"/>
      <c r="E75" s="98"/>
      <c r="F75" s="98"/>
      <c r="G75" s="98"/>
      <c r="H75" s="98"/>
      <c r="I75" s="279"/>
    </row>
    <row r="76" spans="1:9" s="69" customFormat="1">
      <c r="A76" s="95"/>
      <c r="B76" s="126" t="s">
        <v>274</v>
      </c>
      <c r="C76" s="96"/>
      <c r="D76" s="112"/>
      <c r="E76" s="98"/>
      <c r="F76" s="98"/>
      <c r="G76" s="98"/>
      <c r="H76" s="98"/>
      <c r="I76" s="279"/>
    </row>
    <row r="77" spans="1:9">
      <c r="A77" s="116" t="s">
        <v>144</v>
      </c>
      <c r="B77" s="111" t="s">
        <v>27</v>
      </c>
      <c r="C77" s="96"/>
      <c r="D77" s="112"/>
      <c r="E77" s="98"/>
      <c r="F77" s="98"/>
      <c r="G77" s="98"/>
      <c r="H77" s="98"/>
    </row>
    <row r="78" spans="1:9">
      <c r="A78" s="116"/>
      <c r="B78" s="111" t="s">
        <v>78</v>
      </c>
      <c r="C78" s="96" t="s">
        <v>89</v>
      </c>
      <c r="D78" s="112"/>
      <c r="E78" s="98">
        <v>15000000</v>
      </c>
      <c r="F78" s="98">
        <v>15000000</v>
      </c>
      <c r="G78" s="98">
        <v>15000000</v>
      </c>
      <c r="H78" s="98">
        <v>15000000</v>
      </c>
    </row>
    <row r="79" spans="1:9">
      <c r="A79" s="95"/>
      <c r="B79" s="111" t="s">
        <v>79</v>
      </c>
      <c r="C79" s="96" t="s">
        <v>90</v>
      </c>
      <c r="D79" s="112"/>
      <c r="E79" s="98">
        <v>-8832709</v>
      </c>
      <c r="F79" s="98">
        <v>-8832709</v>
      </c>
      <c r="G79" s="98">
        <v>-8832709</v>
      </c>
      <c r="H79" s="98">
        <v>-8832709</v>
      </c>
    </row>
    <row r="80" spans="1:9">
      <c r="A80" s="95"/>
      <c r="B80" s="111" t="s">
        <v>80</v>
      </c>
      <c r="C80" s="96" t="s">
        <v>259</v>
      </c>
      <c r="D80" s="112"/>
      <c r="E80" s="98">
        <v>-2418948</v>
      </c>
      <c r="F80" s="98">
        <v>-2286375</v>
      </c>
      <c r="G80" s="98">
        <v>-2418948</v>
      </c>
      <c r="H80" s="98">
        <v>-2286375</v>
      </c>
    </row>
    <row r="81" spans="1:9">
      <c r="A81" s="116" t="s">
        <v>145</v>
      </c>
      <c r="B81" s="111" t="s">
        <v>28</v>
      </c>
      <c r="C81" s="96"/>
      <c r="D81" s="112"/>
      <c r="E81" s="98"/>
      <c r="F81" s="98"/>
      <c r="G81" s="98"/>
      <c r="H81" s="98"/>
    </row>
    <row r="82" spans="1:9">
      <c r="A82" s="95"/>
      <c r="B82" s="111" t="s">
        <v>78</v>
      </c>
      <c r="C82" s="99" t="s">
        <v>91</v>
      </c>
      <c r="D82" s="112"/>
      <c r="E82" s="98">
        <v>2773858</v>
      </c>
      <c r="F82" s="98">
        <v>2773858</v>
      </c>
      <c r="G82" s="98">
        <v>2773858</v>
      </c>
      <c r="H82" s="98">
        <v>2773858</v>
      </c>
    </row>
    <row r="83" spans="1:9">
      <c r="A83" s="95"/>
      <c r="B83" s="111" t="s">
        <v>79</v>
      </c>
      <c r="C83" s="96" t="s">
        <v>92</v>
      </c>
      <c r="D83" s="112"/>
      <c r="E83" s="98">
        <v>0</v>
      </c>
      <c r="F83" s="98">
        <v>0</v>
      </c>
      <c r="G83" s="98">
        <v>0</v>
      </c>
      <c r="H83" s="98">
        <v>0</v>
      </c>
    </row>
    <row r="84" spans="1:9">
      <c r="A84" s="95"/>
      <c r="B84" s="111" t="s">
        <v>80</v>
      </c>
      <c r="C84" s="96" t="s">
        <v>93</v>
      </c>
      <c r="D84" s="112"/>
      <c r="E84" s="98">
        <v>0</v>
      </c>
      <c r="F84" s="98">
        <v>0</v>
      </c>
      <c r="G84" s="98">
        <v>0</v>
      </c>
      <c r="H84" s="98">
        <v>0</v>
      </c>
    </row>
    <row r="85" spans="1:9">
      <c r="A85" s="95"/>
      <c r="B85" s="111" t="s">
        <v>81</v>
      </c>
      <c r="C85" s="96" t="s">
        <v>95</v>
      </c>
      <c r="D85" s="112"/>
      <c r="E85" s="98">
        <v>0</v>
      </c>
      <c r="F85" s="98">
        <v>0</v>
      </c>
      <c r="G85" s="98">
        <v>0</v>
      </c>
      <c r="H85" s="98">
        <v>0</v>
      </c>
    </row>
    <row r="86" spans="1:9">
      <c r="A86" s="95"/>
      <c r="B86" s="115" t="s">
        <v>82</v>
      </c>
      <c r="C86" s="96" t="s">
        <v>86</v>
      </c>
      <c r="D86" s="112"/>
      <c r="E86" s="98">
        <v>0</v>
      </c>
      <c r="F86" s="98">
        <v>0</v>
      </c>
      <c r="G86" s="98">
        <v>0</v>
      </c>
      <c r="H86" s="98">
        <v>0</v>
      </c>
    </row>
    <row r="87" spans="1:9">
      <c r="A87" s="95" t="s">
        <v>146</v>
      </c>
      <c r="B87" s="111" t="s">
        <v>94</v>
      </c>
      <c r="C87" s="96"/>
      <c r="D87" s="112"/>
      <c r="E87" s="98"/>
      <c r="F87" s="98"/>
      <c r="G87" s="98"/>
      <c r="H87" s="98"/>
    </row>
    <row r="88" spans="1:9" ht="26.25" customHeight="1">
      <c r="A88" s="95"/>
      <c r="B88" s="117" t="s">
        <v>42</v>
      </c>
      <c r="C88" s="447" t="s">
        <v>285</v>
      </c>
      <c r="D88" s="440"/>
      <c r="E88" s="98">
        <v>23490</v>
      </c>
      <c r="F88" s="98">
        <v>49069</v>
      </c>
      <c r="G88" s="98">
        <v>23490</v>
      </c>
      <c r="H88" s="98">
        <v>49069</v>
      </c>
    </row>
    <row r="89" spans="1:9" ht="27" customHeight="1">
      <c r="A89" s="95"/>
      <c r="B89" s="117" t="s">
        <v>44</v>
      </c>
      <c r="C89" s="439" t="s">
        <v>275</v>
      </c>
      <c r="D89" s="440"/>
      <c r="E89" s="98">
        <v>103891</v>
      </c>
      <c r="F89" s="98">
        <v>-1039128</v>
      </c>
      <c r="G89" s="98">
        <v>75618</v>
      </c>
      <c r="H89" s="98">
        <v>-1145471</v>
      </c>
    </row>
    <row r="90" spans="1:9" s="69" customFormat="1">
      <c r="A90" s="95"/>
      <c r="B90" s="115" t="s">
        <v>80</v>
      </c>
      <c r="C90" s="99" t="s">
        <v>299</v>
      </c>
      <c r="D90" s="112"/>
      <c r="E90" s="98">
        <v>0</v>
      </c>
      <c r="F90" s="98">
        <v>0</v>
      </c>
      <c r="G90" s="98">
        <v>0</v>
      </c>
      <c r="H90" s="98">
        <v>0</v>
      </c>
      <c r="I90" s="279"/>
    </row>
    <row r="91" spans="1:9" s="69" customFormat="1">
      <c r="A91" s="95"/>
      <c r="B91" s="115" t="s">
        <v>81</v>
      </c>
      <c r="C91" s="283" t="s">
        <v>286</v>
      </c>
      <c r="D91" s="187"/>
      <c r="E91" s="98">
        <v>13824692</v>
      </c>
      <c r="F91" s="98">
        <v>0</v>
      </c>
      <c r="G91" s="98">
        <v>13824692</v>
      </c>
      <c r="H91" s="98">
        <v>0</v>
      </c>
      <c r="I91" s="279"/>
    </row>
    <row r="92" spans="1:9" s="69" customFormat="1">
      <c r="A92" s="95"/>
      <c r="B92" s="117" t="s">
        <v>39</v>
      </c>
      <c r="C92" s="441" t="s">
        <v>440</v>
      </c>
      <c r="D92" s="442"/>
      <c r="E92" s="98">
        <v>0</v>
      </c>
      <c r="F92" s="98">
        <v>0</v>
      </c>
      <c r="G92" s="98">
        <v>0</v>
      </c>
      <c r="H92" s="98">
        <v>0</v>
      </c>
      <c r="I92" s="279"/>
    </row>
    <row r="93" spans="1:9" s="69" customFormat="1">
      <c r="A93" s="95"/>
      <c r="B93" s="111" t="s">
        <v>40</v>
      </c>
      <c r="C93" s="99" t="s">
        <v>441</v>
      </c>
      <c r="D93" s="112"/>
      <c r="E93" s="98">
        <v>654637</v>
      </c>
      <c r="F93" s="98">
        <v>532410</v>
      </c>
      <c r="G93" s="98">
        <v>665870</v>
      </c>
      <c r="H93" s="98">
        <v>541468</v>
      </c>
      <c r="I93" s="279"/>
    </row>
    <row r="94" spans="1:9" s="69" customFormat="1" ht="25.5" customHeight="1">
      <c r="A94" s="95"/>
      <c r="B94" s="117" t="s">
        <v>54</v>
      </c>
      <c r="C94" s="437" t="s">
        <v>442</v>
      </c>
      <c r="D94" s="438"/>
      <c r="E94" s="98">
        <v>0</v>
      </c>
      <c r="F94" s="98">
        <v>0</v>
      </c>
      <c r="G94" s="98">
        <v>0</v>
      </c>
      <c r="H94" s="98">
        <v>0</v>
      </c>
      <c r="I94" s="279"/>
    </row>
    <row r="95" spans="1:9">
      <c r="A95" s="95"/>
      <c r="B95" s="111" t="s">
        <v>58</v>
      </c>
      <c r="C95" s="99" t="s">
        <v>86</v>
      </c>
      <c r="D95" s="112"/>
      <c r="E95" s="98">
        <v>0</v>
      </c>
      <c r="F95" s="98">
        <v>0</v>
      </c>
      <c r="G95" s="98">
        <v>0</v>
      </c>
      <c r="H95" s="98">
        <v>0</v>
      </c>
    </row>
    <row r="96" spans="1:9">
      <c r="A96" s="95" t="s">
        <v>147</v>
      </c>
      <c r="B96" s="111" t="s">
        <v>29</v>
      </c>
      <c r="C96" s="96"/>
      <c r="D96" s="112"/>
      <c r="E96" s="98">
        <v>0</v>
      </c>
      <c r="F96" s="98">
        <v>0</v>
      </c>
      <c r="G96" s="98">
        <v>0</v>
      </c>
      <c r="H96" s="98">
        <v>0</v>
      </c>
    </row>
    <row r="97" spans="1:9">
      <c r="A97" s="95" t="s">
        <v>148</v>
      </c>
      <c r="B97" s="111" t="s">
        <v>247</v>
      </c>
      <c r="C97" s="96"/>
      <c r="D97" s="112"/>
      <c r="E97" s="98">
        <v>0</v>
      </c>
      <c r="F97" s="98">
        <v>0</v>
      </c>
      <c r="G97" s="250">
        <v>0</v>
      </c>
      <c r="H97" s="250">
        <v>0</v>
      </c>
    </row>
    <row r="98" spans="1:9" s="69" customFormat="1">
      <c r="A98" s="116" t="s">
        <v>149</v>
      </c>
      <c r="B98" s="111" t="s">
        <v>276</v>
      </c>
      <c r="C98" s="96"/>
      <c r="D98" s="112"/>
      <c r="E98" s="98">
        <v>0</v>
      </c>
      <c r="F98" s="98">
        <v>0</v>
      </c>
      <c r="G98" s="98">
        <v>0</v>
      </c>
      <c r="H98" s="98">
        <v>0</v>
      </c>
      <c r="I98" s="279"/>
    </row>
    <row r="99" spans="1:9">
      <c r="A99" s="95" t="s">
        <v>150</v>
      </c>
      <c r="B99" s="111" t="s">
        <v>30</v>
      </c>
      <c r="C99" s="96"/>
      <c r="D99" s="112"/>
      <c r="E99" s="98"/>
      <c r="F99" s="98"/>
      <c r="G99" s="98"/>
      <c r="H99" s="98"/>
    </row>
    <row r="100" spans="1:9">
      <c r="A100" s="95"/>
      <c r="B100" s="111" t="s">
        <v>78</v>
      </c>
      <c r="C100" s="96" t="s">
        <v>96</v>
      </c>
      <c r="D100" s="112"/>
      <c r="E100" s="98">
        <v>3022685</v>
      </c>
      <c r="F100" s="98">
        <v>3022684</v>
      </c>
      <c r="G100" s="98">
        <v>3022685</v>
      </c>
      <c r="H100" s="98">
        <v>3022684</v>
      </c>
    </row>
    <row r="101" spans="1:9">
      <c r="A101" s="95"/>
      <c r="B101" s="111" t="s">
        <v>79</v>
      </c>
      <c r="C101" s="96" t="s">
        <v>97</v>
      </c>
      <c r="D101" s="112"/>
      <c r="E101" s="98">
        <v>0</v>
      </c>
      <c r="F101" s="98">
        <v>15093057</v>
      </c>
      <c r="G101" s="98">
        <v>0</v>
      </c>
      <c r="H101" s="98">
        <v>15093057</v>
      </c>
    </row>
    <row r="102" spans="1:9">
      <c r="A102" s="116" t="s">
        <v>151</v>
      </c>
      <c r="B102" s="111" t="s">
        <v>31</v>
      </c>
      <c r="C102" s="96"/>
      <c r="D102" s="112"/>
      <c r="E102" s="98"/>
      <c r="F102" s="98"/>
      <c r="G102" s="98"/>
      <c r="H102" s="98"/>
    </row>
    <row r="103" spans="1:9">
      <c r="A103" s="118"/>
      <c r="B103" s="111" t="s">
        <v>78</v>
      </c>
      <c r="C103" s="96" t="s">
        <v>98</v>
      </c>
      <c r="D103" s="112"/>
      <c r="E103" s="98">
        <v>95552666</v>
      </c>
      <c r="F103" s="98">
        <v>62874782</v>
      </c>
      <c r="G103" s="98">
        <v>96058795</v>
      </c>
      <c r="H103" s="98">
        <v>63206492</v>
      </c>
    </row>
    <row r="104" spans="1:9">
      <c r="A104" s="118"/>
      <c r="B104" s="111" t="s">
        <v>79</v>
      </c>
      <c r="C104" s="96" t="s">
        <v>99</v>
      </c>
      <c r="D104" s="112"/>
      <c r="E104" s="98">
        <v>25753456</v>
      </c>
      <c r="F104" s="98">
        <v>25204150</v>
      </c>
      <c r="G104" s="98">
        <v>26227991</v>
      </c>
      <c r="H104" s="98">
        <v>25410788</v>
      </c>
    </row>
    <row r="105" spans="1:9" s="69" customFormat="1">
      <c r="A105" s="118"/>
      <c r="B105" s="126" t="s">
        <v>288</v>
      </c>
      <c r="C105" s="96"/>
      <c r="D105" s="112"/>
      <c r="E105" s="98"/>
      <c r="F105" s="98"/>
      <c r="G105" s="98"/>
      <c r="H105" s="98"/>
      <c r="I105" s="279"/>
    </row>
    <row r="106" spans="1:9" s="69" customFormat="1">
      <c r="A106" s="118"/>
      <c r="B106" s="115"/>
      <c r="C106" s="137" t="s">
        <v>289</v>
      </c>
      <c r="D106" s="112"/>
      <c r="E106" s="210">
        <f>SUM(E78:E104)</f>
        <v>145457718</v>
      </c>
      <c r="F106" s="210">
        <f>SUM(F78:F104)</f>
        <v>112391798</v>
      </c>
      <c r="G106" s="210">
        <f>SUM(G78:G104)</f>
        <v>146421342</v>
      </c>
      <c r="H106" s="210">
        <f>SUM(H78:H104)</f>
        <v>112832861</v>
      </c>
      <c r="I106" s="279"/>
    </row>
    <row r="107" spans="1:9" s="69" customFormat="1">
      <c r="A107" s="118"/>
      <c r="B107" s="115"/>
      <c r="C107" s="96"/>
      <c r="D107" s="112"/>
      <c r="E107" s="98"/>
      <c r="F107" s="98"/>
      <c r="G107" s="98"/>
      <c r="H107" s="98"/>
      <c r="I107" s="279"/>
    </row>
    <row r="108" spans="1:9" s="69" customFormat="1">
      <c r="A108" s="116" t="s">
        <v>152</v>
      </c>
      <c r="B108" s="115" t="s">
        <v>278</v>
      </c>
      <c r="C108" s="96"/>
      <c r="D108" s="112"/>
      <c r="E108" s="250"/>
      <c r="F108" s="250"/>
      <c r="G108" s="98">
        <v>391248</v>
      </c>
      <c r="H108" s="98">
        <v>294318</v>
      </c>
      <c r="I108" s="279"/>
    </row>
    <row r="109" spans="1:9" s="69" customFormat="1">
      <c r="A109" s="116"/>
      <c r="B109" s="115"/>
      <c r="C109" s="96"/>
      <c r="D109" s="112"/>
      <c r="E109" s="98"/>
      <c r="F109" s="98"/>
      <c r="G109" s="98"/>
      <c r="H109" s="98"/>
      <c r="I109" s="279"/>
    </row>
    <row r="110" spans="1:9" s="69" customFormat="1">
      <c r="A110" s="118"/>
      <c r="B110" s="126" t="s">
        <v>279</v>
      </c>
      <c r="C110" s="96"/>
      <c r="D110" s="112"/>
      <c r="E110" s="210">
        <f>SUM(E105:E108)</f>
        <v>145457718</v>
      </c>
      <c r="F110" s="210">
        <f>SUM(F105:F108)</f>
        <v>112391798</v>
      </c>
      <c r="G110" s="210">
        <f>SUM(G105:G108)</f>
        <v>146812590</v>
      </c>
      <c r="H110" s="210">
        <f>SUM(H105:H108)</f>
        <v>113127179</v>
      </c>
      <c r="I110" s="279"/>
    </row>
    <row r="111" spans="1:9" s="69" customFormat="1">
      <c r="A111" s="119"/>
      <c r="B111" s="120"/>
      <c r="C111" s="121"/>
      <c r="D111" s="122"/>
      <c r="E111" s="123"/>
      <c r="F111" s="123"/>
      <c r="G111" s="123"/>
      <c r="H111" s="123"/>
      <c r="I111" s="279"/>
    </row>
    <row r="112" spans="1:9">
      <c r="A112" s="106"/>
      <c r="B112" s="107" t="s">
        <v>277</v>
      </c>
      <c r="C112" s="107"/>
      <c r="D112" s="107"/>
      <c r="E112" s="65">
        <f>SUM(E74,E110)</f>
        <v>964000690</v>
      </c>
      <c r="F112" s="108">
        <f>SUM(F74,F110)</f>
        <v>845998379</v>
      </c>
      <c r="G112" s="65">
        <f>SUM(G74,G110)</f>
        <v>1003644426</v>
      </c>
      <c r="H112" s="108">
        <f>SUM(H74,H110)</f>
        <v>878426312</v>
      </c>
    </row>
    <row r="113" spans="1:8">
      <c r="A113" s="54"/>
      <c r="B113" s="15"/>
      <c r="C113" s="15"/>
      <c r="D113" s="15"/>
      <c r="E113" s="124"/>
      <c r="F113" s="124"/>
      <c r="G113" s="16"/>
      <c r="H113" s="23"/>
    </row>
    <row r="115" spans="1:8">
      <c r="E115" s="11">
        <f>E52-E112</f>
        <v>0</v>
      </c>
      <c r="F115" s="11">
        <f>F52-F112</f>
        <v>0</v>
      </c>
      <c r="G115" s="11">
        <f>G52-G112</f>
        <v>0</v>
      </c>
      <c r="H115" s="11">
        <f>H52-H112</f>
        <v>0</v>
      </c>
    </row>
    <row r="117" spans="1:8">
      <c r="E117" s="245"/>
      <c r="F117" s="285"/>
      <c r="G117" s="245"/>
      <c r="H117" s="245"/>
    </row>
    <row r="118" spans="1:8">
      <c r="E118" s="245"/>
      <c r="F118" s="245"/>
      <c r="G118" s="245"/>
      <c r="H118" s="245"/>
    </row>
  </sheetData>
  <mergeCells count="8">
    <mergeCell ref="C94:D94"/>
    <mergeCell ref="C89:D89"/>
    <mergeCell ref="C92:D92"/>
    <mergeCell ref="B63:D63"/>
    <mergeCell ref="A10:A11"/>
    <mergeCell ref="B10:D11"/>
    <mergeCell ref="B23:D23"/>
    <mergeCell ref="C88:D88"/>
  </mergeCells>
  <phoneticPr fontId="2" type="noConversion"/>
  <printOptions horizontalCentered="1"/>
  <pageMargins left="0.511811023622047" right="0.511811023622047" top="0.511811023622047" bottom="0.53740157499999996" header="0.511811023622047" footer="0.23622047244094499"/>
  <pageSetup scale="74" fitToHeight="99" orientation="portrait" r:id="rId1"/>
  <headerFooter scaleWithDoc="0">
    <oddFooter>&amp;C&amp;G</oddFooter>
  </headerFooter>
  <rowBreaks count="1" manualBreakCount="1">
    <brk id="53" max="16383" man="1"/>
  </rowBreaks>
  <colBreaks count="1" manualBreakCount="1">
    <brk id="8" max="1048575" man="1"/>
  </colBreaks>
  <ignoredErrors>
    <ignoredError sqref="A77 A57:A73 A112:A117 A80:A104 A108 A13:A30 A52:A53 A40 A38 A46:A47 A34:A36 A31:A33 A37 A48:A51 A39 A41:A45" numberStoredAsText="1"/>
  </ignoredErrors>
  <drawing r:id="rId2"/>
  <legacyDrawingHF r:id="rId3"/>
</worksheet>
</file>

<file path=xl/worksheets/sheet2.xml><?xml version="1.0" encoding="utf-8"?>
<worksheet xmlns="http://schemas.openxmlformats.org/spreadsheetml/2006/main" xmlns:r="http://schemas.openxmlformats.org/officeDocument/2006/relationships">
  <sheetPr codeName="Sheet2"/>
  <dimension ref="A1:H127"/>
  <sheetViews>
    <sheetView showGridLines="0" workbookViewId="0"/>
  </sheetViews>
  <sheetFormatPr defaultRowHeight="12.75"/>
  <cols>
    <col min="1" max="1" width="5.7109375" customWidth="1"/>
    <col min="2" max="3" width="2.7109375" customWidth="1"/>
    <col min="4" max="4" width="50" customWidth="1"/>
    <col min="5" max="5" width="17.42578125" customWidth="1"/>
    <col min="6" max="8" width="17.7109375" customWidth="1"/>
    <col min="9" max="9" width="9.140625" customWidth="1"/>
  </cols>
  <sheetData>
    <row r="1" spans="1:8" s="67" customFormat="1">
      <c r="A1" s="26"/>
      <c r="B1" s="27"/>
      <c r="C1" s="27"/>
      <c r="D1" s="27"/>
      <c r="E1" s="27"/>
      <c r="F1" s="27"/>
      <c r="G1" s="27"/>
      <c r="H1" s="28"/>
    </row>
    <row r="2" spans="1:8" s="67" customFormat="1">
      <c r="A2" s="29"/>
      <c r="B2" s="4"/>
      <c r="C2" s="4"/>
      <c r="D2" s="4"/>
      <c r="E2" s="4"/>
      <c r="F2" s="4"/>
      <c r="G2" s="4"/>
      <c r="H2" s="30"/>
    </row>
    <row r="3" spans="1:8" s="67" customFormat="1">
      <c r="A3" s="29"/>
      <c r="B3" s="4"/>
      <c r="C3" s="4"/>
      <c r="D3" s="4"/>
      <c r="E3" s="4"/>
      <c r="F3" s="4"/>
      <c r="G3" s="4"/>
      <c r="H3" s="30"/>
    </row>
    <row r="4" spans="1:8" s="67" customFormat="1">
      <c r="A4" s="29"/>
      <c r="B4" s="4"/>
      <c r="C4" s="4"/>
      <c r="D4" s="4"/>
      <c r="E4" s="4"/>
      <c r="F4" s="4"/>
      <c r="G4" s="4"/>
      <c r="H4" s="30"/>
    </row>
    <row r="5" spans="1:8">
      <c r="A5" s="82" t="s">
        <v>405</v>
      </c>
      <c r="B5" s="83"/>
      <c r="C5" s="83"/>
      <c r="D5" s="83"/>
      <c r="E5" s="83"/>
      <c r="F5" s="83"/>
      <c r="G5" s="83"/>
      <c r="H5" s="84"/>
    </row>
    <row r="6" spans="1:8" s="69" customFormat="1">
      <c r="A6" s="85" t="s">
        <v>438</v>
      </c>
      <c r="B6" s="86"/>
      <c r="C6" s="86"/>
      <c r="D6" s="86"/>
      <c r="E6" s="86"/>
      <c r="F6" s="86"/>
      <c r="G6" s="86"/>
      <c r="H6" s="87"/>
    </row>
    <row r="7" spans="1:8">
      <c r="A7" s="85" t="s">
        <v>537</v>
      </c>
      <c r="B7" s="86"/>
      <c r="C7" s="86"/>
      <c r="D7" s="86"/>
      <c r="E7" s="86"/>
      <c r="F7" s="86"/>
      <c r="G7" s="86"/>
      <c r="H7" s="87"/>
    </row>
    <row r="8" spans="1:8">
      <c r="A8" s="85"/>
      <c r="B8" s="86"/>
      <c r="C8" s="86"/>
      <c r="D8" s="86"/>
      <c r="E8" s="86"/>
      <c r="F8" s="86"/>
      <c r="G8" s="86"/>
      <c r="H8" s="87"/>
    </row>
    <row r="9" spans="1:8">
      <c r="A9" s="88"/>
      <c r="B9" s="89"/>
      <c r="C9" s="89"/>
      <c r="D9" s="89"/>
      <c r="E9" s="89"/>
      <c r="F9" s="89"/>
      <c r="G9" s="89"/>
      <c r="H9" s="90" t="s">
        <v>347</v>
      </c>
    </row>
    <row r="10" spans="1:8">
      <c r="A10" s="445" t="s">
        <v>0</v>
      </c>
      <c r="B10" s="445" t="s">
        <v>32</v>
      </c>
      <c r="C10" s="445"/>
      <c r="D10" s="445"/>
      <c r="E10" s="12" t="s">
        <v>518</v>
      </c>
      <c r="F10" s="13"/>
      <c r="G10" s="12" t="s">
        <v>353</v>
      </c>
      <c r="H10" s="13"/>
    </row>
    <row r="11" spans="1:8">
      <c r="A11" s="445"/>
      <c r="B11" s="445"/>
      <c r="C11" s="445"/>
      <c r="D11" s="445"/>
      <c r="E11" s="81">
        <v>42735</v>
      </c>
      <c r="F11" s="81">
        <v>42369</v>
      </c>
      <c r="G11" s="81">
        <f>E11</f>
        <v>42735</v>
      </c>
      <c r="H11" s="81">
        <f>F11</f>
        <v>42369</v>
      </c>
    </row>
    <row r="12" spans="1:8">
      <c r="A12" s="19" t="s">
        <v>33</v>
      </c>
      <c r="B12" s="15"/>
      <c r="C12" s="15"/>
      <c r="D12" s="15"/>
      <c r="E12" s="15"/>
      <c r="F12" s="15"/>
      <c r="G12" s="15"/>
      <c r="H12" s="17"/>
    </row>
    <row r="13" spans="1:8">
      <c r="A13" s="19" t="s">
        <v>34</v>
      </c>
      <c r="B13" s="15"/>
      <c r="C13" s="15"/>
      <c r="D13" s="15"/>
      <c r="E13" s="16"/>
      <c r="F13" s="16"/>
      <c r="G13" s="15"/>
      <c r="H13" s="17"/>
    </row>
    <row r="14" spans="1:8">
      <c r="A14" s="233" t="s">
        <v>127</v>
      </c>
      <c r="B14" s="232" t="s">
        <v>35</v>
      </c>
      <c r="C14" s="92"/>
      <c r="D14" s="110"/>
      <c r="E14" s="94"/>
      <c r="F14" s="93"/>
      <c r="G14" s="125"/>
      <c r="H14" s="125"/>
    </row>
    <row r="15" spans="1:8">
      <c r="A15" s="118"/>
      <c r="B15" s="111" t="s">
        <v>42</v>
      </c>
      <c r="C15" s="96" t="s">
        <v>43</v>
      </c>
      <c r="D15" s="112"/>
      <c r="E15" s="98">
        <v>86857408</v>
      </c>
      <c r="F15" s="98">
        <v>78565649</v>
      </c>
      <c r="G15" s="98">
        <v>90823430</v>
      </c>
      <c r="H15" s="98">
        <v>81770076</v>
      </c>
    </row>
    <row r="16" spans="1:8">
      <c r="A16" s="118"/>
      <c r="B16" s="111" t="s">
        <v>44</v>
      </c>
      <c r="C16" s="96" t="s">
        <v>45</v>
      </c>
      <c r="D16" s="112"/>
      <c r="E16" s="98">
        <v>3951016</v>
      </c>
      <c r="F16" s="98">
        <v>3655385</v>
      </c>
      <c r="G16" s="98">
        <v>3963852</v>
      </c>
      <c r="H16" s="98">
        <v>3664749</v>
      </c>
    </row>
    <row r="17" spans="1:8">
      <c r="A17" s="234" t="s">
        <v>128</v>
      </c>
      <c r="B17" s="115" t="s">
        <v>36</v>
      </c>
      <c r="C17" s="96"/>
      <c r="D17" s="112"/>
      <c r="E17" s="98"/>
      <c r="F17" s="98"/>
      <c r="G17" s="98"/>
      <c r="H17" s="98"/>
    </row>
    <row r="18" spans="1:8">
      <c r="A18" s="118"/>
      <c r="B18" s="111" t="s">
        <v>42</v>
      </c>
      <c r="C18" s="96" t="s">
        <v>43</v>
      </c>
      <c r="D18" s="112"/>
      <c r="E18" s="98">
        <v>23266465</v>
      </c>
      <c r="F18" s="98">
        <v>23921931</v>
      </c>
      <c r="G18" s="98">
        <v>24864737</v>
      </c>
      <c r="H18" s="98">
        <v>25363793</v>
      </c>
    </row>
    <row r="19" spans="1:8">
      <c r="A19" s="118"/>
      <c r="B19" s="111" t="s">
        <v>44</v>
      </c>
      <c r="C19" s="96" t="s">
        <v>45</v>
      </c>
      <c r="D19" s="112"/>
      <c r="E19" s="98">
        <v>2347294</v>
      </c>
      <c r="F19" s="98">
        <v>1789216</v>
      </c>
      <c r="G19" s="98">
        <v>2348851</v>
      </c>
      <c r="H19" s="98">
        <v>1792251</v>
      </c>
    </row>
    <row r="20" spans="1:8">
      <c r="A20" s="118"/>
      <c r="B20" s="115" t="s">
        <v>37</v>
      </c>
      <c r="C20" s="96"/>
      <c r="D20" s="112"/>
      <c r="E20" s="98">
        <f>SUM(E15,E16)-SUM(E18,E19)</f>
        <v>65194665</v>
      </c>
      <c r="F20" s="98">
        <f>SUM(F15,F16)-SUM(F18,F19)</f>
        <v>56509887</v>
      </c>
      <c r="G20" s="98">
        <f>SUM(G15,G16)-SUM(G18,G19)</f>
        <v>67573694</v>
      </c>
      <c r="H20" s="98">
        <f>SUM(H15,H16)-SUM(H18,H19)</f>
        <v>58278781</v>
      </c>
    </row>
    <row r="21" spans="1:8" s="69" customFormat="1">
      <c r="A21" s="288" t="s">
        <v>129</v>
      </c>
      <c r="B21" s="287" t="s">
        <v>420</v>
      </c>
      <c r="C21" s="104"/>
      <c r="D21" s="141"/>
      <c r="E21" s="105">
        <v>0</v>
      </c>
      <c r="F21" s="105">
        <v>0</v>
      </c>
      <c r="G21" s="105">
        <v>2474579</v>
      </c>
      <c r="H21" s="105">
        <v>0</v>
      </c>
    </row>
    <row r="22" spans="1:8" s="69" customFormat="1">
      <c r="A22" s="286" t="s">
        <v>131</v>
      </c>
      <c r="B22" s="287" t="s">
        <v>421</v>
      </c>
      <c r="C22" s="104"/>
      <c r="D22" s="141"/>
      <c r="E22" s="105">
        <v>0</v>
      </c>
      <c r="F22" s="105">
        <v>0</v>
      </c>
      <c r="G22" s="105">
        <v>2410192</v>
      </c>
      <c r="H22" s="105">
        <v>0</v>
      </c>
    </row>
    <row r="23" spans="1:8" s="69" customFormat="1">
      <c r="A23" s="286"/>
      <c r="B23" s="287" t="s">
        <v>422</v>
      </c>
      <c r="C23" s="104"/>
      <c r="D23" s="141"/>
      <c r="E23" s="105">
        <f>E21-E22</f>
        <v>0</v>
      </c>
      <c r="F23" s="105">
        <f>F21-F22</f>
        <v>0</v>
      </c>
      <c r="G23" s="105">
        <f>G21-G22</f>
        <v>64387</v>
      </c>
      <c r="H23" s="105">
        <f>H21-H22</f>
        <v>0</v>
      </c>
    </row>
    <row r="24" spans="1:8" s="69" customFormat="1" ht="27" customHeight="1">
      <c r="A24" s="286"/>
      <c r="B24" s="449" t="s">
        <v>423</v>
      </c>
      <c r="C24" s="447"/>
      <c r="D24" s="440"/>
      <c r="E24" s="105">
        <f>SUM(E20,E23)</f>
        <v>65194665</v>
      </c>
      <c r="F24" s="105">
        <f>SUM(F20,F23)</f>
        <v>56509887</v>
      </c>
      <c r="G24" s="105">
        <f>SUM(G20,G23)</f>
        <v>67638081</v>
      </c>
      <c r="H24" s="105">
        <f>SUM(H20,H23)</f>
        <v>58278781</v>
      </c>
    </row>
    <row r="25" spans="1:8">
      <c r="A25" s="119"/>
      <c r="B25" s="120"/>
      <c r="C25" s="121"/>
      <c r="D25" s="122"/>
      <c r="E25" s="123"/>
      <c r="F25" s="123"/>
      <c r="G25" s="127"/>
      <c r="H25" s="127"/>
    </row>
    <row r="26" spans="1:8">
      <c r="A26" s="19" t="s">
        <v>336</v>
      </c>
      <c r="B26" s="15"/>
      <c r="C26" s="15"/>
      <c r="D26" s="15"/>
      <c r="E26" s="32"/>
      <c r="F26" s="32"/>
      <c r="G26" s="75"/>
      <c r="H26" s="33"/>
    </row>
    <row r="27" spans="1:8">
      <c r="A27" s="233" t="s">
        <v>127</v>
      </c>
      <c r="B27" s="235" t="s">
        <v>38</v>
      </c>
      <c r="C27" s="15"/>
      <c r="D27" s="15"/>
      <c r="E27" s="32"/>
      <c r="F27" s="32"/>
      <c r="G27" s="75"/>
      <c r="H27" s="33"/>
    </row>
    <row r="28" spans="1:8">
      <c r="A28" s="128"/>
      <c r="B28" s="129" t="s">
        <v>42</v>
      </c>
      <c r="C28" s="129" t="s">
        <v>290</v>
      </c>
      <c r="D28" s="129"/>
      <c r="E28" s="94"/>
      <c r="F28" s="94"/>
      <c r="G28" s="130"/>
      <c r="H28" s="130"/>
    </row>
    <row r="29" spans="1:8">
      <c r="A29" s="118"/>
      <c r="B29" s="96"/>
      <c r="C29" s="96" t="s">
        <v>46</v>
      </c>
      <c r="D29" s="96" t="s">
        <v>8</v>
      </c>
      <c r="E29" s="98">
        <v>0</v>
      </c>
      <c r="F29" s="98">
        <v>0</v>
      </c>
      <c r="G29" s="98">
        <v>31025</v>
      </c>
      <c r="H29" s="98">
        <v>0</v>
      </c>
    </row>
    <row r="30" spans="1:8">
      <c r="A30" s="118"/>
      <c r="B30" s="96"/>
      <c r="C30" s="96" t="s">
        <v>47</v>
      </c>
      <c r="D30" s="96" t="s">
        <v>10</v>
      </c>
      <c r="E30" s="98">
        <v>0</v>
      </c>
      <c r="F30" s="98">
        <v>0</v>
      </c>
      <c r="G30" s="98">
        <v>0</v>
      </c>
      <c r="H30" s="98">
        <v>0</v>
      </c>
    </row>
    <row r="31" spans="1:8">
      <c r="A31" s="118"/>
      <c r="B31" s="96"/>
      <c r="C31" s="96" t="s">
        <v>48</v>
      </c>
      <c r="D31" s="99" t="s">
        <v>261</v>
      </c>
      <c r="E31" s="98">
        <v>75425</v>
      </c>
      <c r="F31" s="98">
        <v>49404</v>
      </c>
      <c r="G31" s="98">
        <v>75425</v>
      </c>
      <c r="H31" s="98">
        <v>49404</v>
      </c>
    </row>
    <row r="32" spans="1:8">
      <c r="A32" s="118"/>
      <c r="B32" s="96"/>
      <c r="C32" s="96" t="s">
        <v>49</v>
      </c>
      <c r="D32" s="96" t="s">
        <v>50</v>
      </c>
      <c r="E32" s="98">
        <v>0</v>
      </c>
      <c r="F32" s="98">
        <v>0</v>
      </c>
      <c r="G32" s="98">
        <v>0</v>
      </c>
      <c r="H32" s="98">
        <v>0</v>
      </c>
    </row>
    <row r="33" spans="1:8">
      <c r="A33" s="118"/>
      <c r="B33" s="96" t="s">
        <v>44</v>
      </c>
      <c r="C33" s="99" t="s">
        <v>291</v>
      </c>
      <c r="D33" s="96"/>
      <c r="E33" s="98">
        <v>0</v>
      </c>
      <c r="F33" s="98">
        <v>0</v>
      </c>
      <c r="G33" s="98">
        <v>0</v>
      </c>
      <c r="H33" s="98">
        <v>0</v>
      </c>
    </row>
    <row r="34" spans="1:8">
      <c r="A34" s="118"/>
      <c r="B34" s="96" t="s">
        <v>51</v>
      </c>
      <c r="C34" s="96" t="s">
        <v>52</v>
      </c>
      <c r="D34" s="96"/>
      <c r="E34" s="98"/>
      <c r="F34" s="98"/>
      <c r="G34" s="131"/>
      <c r="H34" s="131"/>
    </row>
    <row r="35" spans="1:8">
      <c r="A35" s="118"/>
      <c r="B35" s="96"/>
      <c r="C35" s="96" t="s">
        <v>46</v>
      </c>
      <c r="D35" s="96" t="s">
        <v>8</v>
      </c>
      <c r="E35" s="98">
        <v>373720</v>
      </c>
      <c r="F35" s="98">
        <v>63257</v>
      </c>
      <c r="G35" s="98">
        <v>447580</v>
      </c>
      <c r="H35" s="98">
        <v>86485</v>
      </c>
    </row>
    <row r="36" spans="1:8">
      <c r="A36" s="118"/>
      <c r="B36" s="96"/>
      <c r="C36" s="96" t="s">
        <v>47</v>
      </c>
      <c r="D36" s="96" t="s">
        <v>10</v>
      </c>
      <c r="E36" s="98">
        <v>0</v>
      </c>
      <c r="F36" s="98">
        <v>0</v>
      </c>
      <c r="G36" s="98">
        <v>0</v>
      </c>
      <c r="H36" s="98">
        <v>0</v>
      </c>
    </row>
    <row r="37" spans="1:8">
      <c r="A37" s="118"/>
      <c r="B37" s="96"/>
      <c r="C37" s="96" t="s">
        <v>48</v>
      </c>
      <c r="D37" s="96" t="s">
        <v>50</v>
      </c>
      <c r="E37" s="98">
        <v>0</v>
      </c>
      <c r="F37" s="98">
        <v>0</v>
      </c>
      <c r="G37" s="98">
        <v>0</v>
      </c>
      <c r="H37" s="98">
        <v>0</v>
      </c>
    </row>
    <row r="38" spans="1:8">
      <c r="A38" s="118"/>
      <c r="B38" s="96" t="s">
        <v>53</v>
      </c>
      <c r="C38" s="99" t="s">
        <v>358</v>
      </c>
      <c r="D38" s="96"/>
      <c r="E38" s="98">
        <v>0</v>
      </c>
      <c r="F38" s="98">
        <v>408534</v>
      </c>
      <c r="G38" s="98">
        <v>231</v>
      </c>
      <c r="H38" s="98">
        <v>417761</v>
      </c>
    </row>
    <row r="39" spans="1:8">
      <c r="A39" s="118"/>
      <c r="B39" s="132" t="s">
        <v>39</v>
      </c>
      <c r="C39" s="437" t="s">
        <v>281</v>
      </c>
      <c r="D39" s="444"/>
      <c r="E39" s="98">
        <v>27290</v>
      </c>
      <c r="F39" s="98">
        <v>5281</v>
      </c>
      <c r="G39" s="98">
        <v>235</v>
      </c>
      <c r="H39" s="98">
        <v>483</v>
      </c>
    </row>
    <row r="40" spans="1:8" s="69" customFormat="1">
      <c r="A40" s="118"/>
      <c r="B40" s="99" t="s">
        <v>40</v>
      </c>
      <c r="C40" s="437" t="s">
        <v>282</v>
      </c>
      <c r="D40" s="444"/>
      <c r="E40" s="98">
        <v>18564</v>
      </c>
      <c r="F40" s="98">
        <v>13262</v>
      </c>
      <c r="G40" s="98">
        <v>18564</v>
      </c>
      <c r="H40" s="98">
        <v>13262</v>
      </c>
    </row>
    <row r="41" spans="1:8" s="69" customFormat="1">
      <c r="A41" s="118"/>
      <c r="B41" s="132" t="s">
        <v>54</v>
      </c>
      <c r="C41" s="132" t="s">
        <v>326</v>
      </c>
      <c r="D41" s="133"/>
      <c r="E41" s="98">
        <v>9209654</v>
      </c>
      <c r="F41" s="98">
        <v>7351714</v>
      </c>
      <c r="G41" s="98">
        <v>9223265</v>
      </c>
      <c r="H41" s="98">
        <v>7363682</v>
      </c>
    </row>
    <row r="42" spans="1:8">
      <c r="A42" s="118"/>
      <c r="B42" s="132" t="s">
        <v>58</v>
      </c>
      <c r="C42" s="444" t="s">
        <v>283</v>
      </c>
      <c r="D42" s="444"/>
      <c r="E42" s="98">
        <v>0</v>
      </c>
      <c r="F42" s="98">
        <v>0</v>
      </c>
      <c r="G42" s="98">
        <v>0</v>
      </c>
      <c r="H42" s="98">
        <v>0</v>
      </c>
    </row>
    <row r="43" spans="1:8">
      <c r="A43" s="118"/>
      <c r="B43" s="99" t="s">
        <v>46</v>
      </c>
      <c r="C43" s="96" t="s">
        <v>55</v>
      </c>
      <c r="D43" s="96"/>
      <c r="E43" s="98">
        <v>7049981</v>
      </c>
      <c r="F43" s="98">
        <v>5790387</v>
      </c>
      <c r="G43" s="98">
        <v>7500235</v>
      </c>
      <c r="H43" s="98">
        <v>5936046</v>
      </c>
    </row>
    <row r="44" spans="1:8">
      <c r="A44" s="119"/>
      <c r="B44" s="121"/>
      <c r="C44" s="121"/>
      <c r="D44" s="121"/>
      <c r="E44" s="123"/>
      <c r="F44" s="123"/>
      <c r="G44" s="127"/>
      <c r="H44" s="127"/>
    </row>
    <row r="45" spans="1:8">
      <c r="A45" s="233" t="s">
        <v>128</v>
      </c>
      <c r="B45" s="231" t="s">
        <v>41</v>
      </c>
      <c r="C45" s="34"/>
      <c r="D45" s="34"/>
      <c r="E45" s="32"/>
      <c r="F45" s="32"/>
      <c r="G45" s="75"/>
      <c r="H45" s="33"/>
    </row>
    <row r="46" spans="1:8">
      <c r="A46" s="128"/>
      <c r="B46" s="129" t="s">
        <v>42</v>
      </c>
      <c r="C46" s="129" t="s">
        <v>292</v>
      </c>
      <c r="D46" s="129"/>
      <c r="E46" s="94"/>
      <c r="F46" s="94"/>
      <c r="G46" s="130"/>
      <c r="H46" s="130"/>
    </row>
    <row r="47" spans="1:8">
      <c r="A47" s="118"/>
      <c r="B47" s="96"/>
      <c r="C47" s="96" t="s">
        <v>46</v>
      </c>
      <c r="D47" s="96" t="s">
        <v>8</v>
      </c>
      <c r="E47" s="98">
        <v>0</v>
      </c>
      <c r="F47" s="98">
        <v>6879</v>
      </c>
      <c r="G47" s="98">
        <v>0</v>
      </c>
      <c r="H47" s="98">
        <v>10945</v>
      </c>
    </row>
    <row r="48" spans="1:8">
      <c r="A48" s="118"/>
      <c r="B48" s="96"/>
      <c r="C48" s="96" t="s">
        <v>47</v>
      </c>
      <c r="D48" s="96" t="s">
        <v>10</v>
      </c>
      <c r="E48" s="98">
        <v>0</v>
      </c>
      <c r="F48" s="98">
        <v>0</v>
      </c>
      <c r="G48" s="98">
        <v>0</v>
      </c>
      <c r="H48" s="98">
        <v>0</v>
      </c>
    </row>
    <row r="49" spans="1:8">
      <c r="A49" s="118"/>
      <c r="B49" s="96"/>
      <c r="C49" s="96" t="s">
        <v>48</v>
      </c>
      <c r="D49" s="99" t="s">
        <v>261</v>
      </c>
      <c r="E49" s="98">
        <v>0</v>
      </c>
      <c r="F49" s="98">
        <v>0</v>
      </c>
      <c r="G49" s="98">
        <v>0</v>
      </c>
      <c r="H49" s="98">
        <v>0</v>
      </c>
    </row>
    <row r="50" spans="1:8">
      <c r="A50" s="118"/>
      <c r="B50" s="96"/>
      <c r="C50" s="96" t="s">
        <v>49</v>
      </c>
      <c r="D50" s="96" t="s">
        <v>50</v>
      </c>
      <c r="E50" s="98">
        <v>0</v>
      </c>
      <c r="F50" s="98">
        <v>0</v>
      </c>
      <c r="G50" s="98">
        <v>0</v>
      </c>
      <c r="H50" s="98">
        <v>0</v>
      </c>
    </row>
    <row r="51" spans="1:8">
      <c r="A51" s="118"/>
      <c r="B51" s="96" t="s">
        <v>44</v>
      </c>
      <c r="C51" s="99" t="s">
        <v>293</v>
      </c>
      <c r="D51" s="96"/>
      <c r="E51" s="98">
        <v>0</v>
      </c>
      <c r="F51" s="98">
        <v>0</v>
      </c>
      <c r="G51" s="98">
        <v>0</v>
      </c>
      <c r="H51" s="98">
        <v>0</v>
      </c>
    </row>
    <row r="52" spans="1:8">
      <c r="A52" s="118"/>
      <c r="B52" s="96" t="s">
        <v>51</v>
      </c>
      <c r="C52" s="96" t="s">
        <v>56</v>
      </c>
      <c r="D52" s="96"/>
      <c r="E52" s="98"/>
      <c r="F52" s="98"/>
      <c r="G52" s="131"/>
      <c r="H52" s="131"/>
    </row>
    <row r="53" spans="1:8">
      <c r="A53" s="118"/>
      <c r="B53" s="96"/>
      <c r="C53" s="96" t="s">
        <v>46</v>
      </c>
      <c r="D53" s="96" t="s">
        <v>8</v>
      </c>
      <c r="E53" s="98">
        <v>0</v>
      </c>
      <c r="F53" s="98">
        <v>0</v>
      </c>
      <c r="G53" s="98">
        <v>0</v>
      </c>
      <c r="H53" s="98">
        <v>0</v>
      </c>
    </row>
    <row r="54" spans="1:8">
      <c r="A54" s="118"/>
      <c r="B54" s="96"/>
      <c r="C54" s="96" t="s">
        <v>47</v>
      </c>
      <c r="D54" s="96" t="s">
        <v>10</v>
      </c>
      <c r="E54" s="98">
        <v>0</v>
      </c>
      <c r="F54" s="98">
        <v>0</v>
      </c>
      <c r="G54" s="98">
        <v>0</v>
      </c>
      <c r="H54" s="98">
        <v>0</v>
      </c>
    </row>
    <row r="55" spans="1:8">
      <c r="A55" s="118"/>
      <c r="B55" s="96"/>
      <c r="C55" s="96" t="s">
        <v>48</v>
      </c>
      <c r="D55" s="96" t="s">
        <v>50</v>
      </c>
      <c r="E55" s="98">
        <v>0</v>
      </c>
      <c r="F55" s="98">
        <v>0</v>
      </c>
      <c r="G55" s="98">
        <v>0</v>
      </c>
      <c r="H55" s="98">
        <v>0</v>
      </c>
    </row>
    <row r="56" spans="1:8">
      <c r="A56" s="118"/>
      <c r="B56" s="96" t="s">
        <v>53</v>
      </c>
      <c r="C56" s="99" t="s">
        <v>359</v>
      </c>
      <c r="D56" s="96"/>
      <c r="E56" s="98">
        <v>347086</v>
      </c>
      <c r="F56" s="98">
        <v>0</v>
      </c>
      <c r="G56" s="98">
        <v>349489</v>
      </c>
      <c r="H56" s="98">
        <v>0</v>
      </c>
    </row>
    <row r="57" spans="1:8">
      <c r="A57" s="118"/>
      <c r="B57" s="96" t="s">
        <v>39</v>
      </c>
      <c r="C57" s="96" t="s">
        <v>130</v>
      </c>
      <c r="D57" s="96"/>
      <c r="E57" s="98"/>
      <c r="F57" s="98"/>
      <c r="G57" s="98"/>
      <c r="H57" s="98"/>
    </row>
    <row r="58" spans="1:8">
      <c r="A58" s="118"/>
      <c r="B58" s="96"/>
      <c r="C58" s="96" t="s">
        <v>46</v>
      </c>
      <c r="D58" s="96" t="s">
        <v>8</v>
      </c>
      <c r="E58" s="98">
        <v>0</v>
      </c>
      <c r="F58" s="98">
        <v>0</v>
      </c>
      <c r="G58" s="98">
        <v>0</v>
      </c>
      <c r="H58" s="98">
        <v>0</v>
      </c>
    </row>
    <row r="59" spans="1:8">
      <c r="A59" s="118"/>
      <c r="B59" s="96"/>
      <c r="C59" s="96" t="s">
        <v>47</v>
      </c>
      <c r="D59" s="96" t="s">
        <v>10</v>
      </c>
      <c r="E59" s="98">
        <v>13319762</v>
      </c>
      <c r="F59" s="98">
        <v>8581076</v>
      </c>
      <c r="G59" s="98">
        <v>13454978</v>
      </c>
      <c r="H59" s="98">
        <v>8685147</v>
      </c>
    </row>
    <row r="60" spans="1:8">
      <c r="A60" s="118"/>
      <c r="B60" s="96"/>
      <c r="C60" s="96" t="s">
        <v>48</v>
      </c>
      <c r="D60" s="96" t="s">
        <v>57</v>
      </c>
      <c r="E60" s="98">
        <v>0</v>
      </c>
      <c r="F60" s="98">
        <v>0</v>
      </c>
      <c r="G60" s="98">
        <v>244266</v>
      </c>
      <c r="H60" s="98">
        <v>206159</v>
      </c>
    </row>
    <row r="61" spans="1:8">
      <c r="A61" s="118"/>
      <c r="B61" s="96"/>
      <c r="C61" s="96" t="s">
        <v>49</v>
      </c>
      <c r="D61" s="96" t="s">
        <v>50</v>
      </c>
      <c r="E61" s="98">
        <v>0</v>
      </c>
      <c r="F61" s="98">
        <v>0</v>
      </c>
      <c r="G61" s="98">
        <v>996</v>
      </c>
      <c r="H61" s="98">
        <v>0</v>
      </c>
    </row>
    <row r="62" spans="1:8">
      <c r="A62" s="118"/>
      <c r="B62" s="99" t="s">
        <v>40</v>
      </c>
      <c r="C62" s="96" t="s">
        <v>63</v>
      </c>
      <c r="D62" s="96"/>
      <c r="E62" s="98">
        <v>340410</v>
      </c>
      <c r="F62" s="98">
        <v>348809</v>
      </c>
      <c r="G62" s="98">
        <v>340410</v>
      </c>
      <c r="H62" s="98">
        <v>348809</v>
      </c>
    </row>
    <row r="63" spans="1:8">
      <c r="A63" s="118"/>
      <c r="B63" s="132" t="s">
        <v>54</v>
      </c>
      <c r="C63" s="437" t="s">
        <v>284</v>
      </c>
      <c r="D63" s="444"/>
      <c r="E63" s="98">
        <v>0</v>
      </c>
      <c r="F63" s="98">
        <v>0</v>
      </c>
      <c r="G63" s="98">
        <v>0</v>
      </c>
      <c r="H63" s="98">
        <v>0</v>
      </c>
    </row>
    <row r="64" spans="1:8" s="69" customFormat="1">
      <c r="A64" s="118"/>
      <c r="B64" s="132" t="s">
        <v>58</v>
      </c>
      <c r="C64" s="132" t="s">
        <v>326</v>
      </c>
      <c r="D64" s="136"/>
      <c r="E64" s="98">
        <v>0</v>
      </c>
      <c r="F64" s="98">
        <v>0</v>
      </c>
      <c r="G64" s="98">
        <v>0</v>
      </c>
      <c r="H64" s="98">
        <v>0</v>
      </c>
    </row>
    <row r="65" spans="1:8">
      <c r="A65" s="118"/>
      <c r="B65" s="99" t="s">
        <v>46</v>
      </c>
      <c r="C65" s="96" t="s">
        <v>64</v>
      </c>
      <c r="D65" s="96"/>
      <c r="E65" s="98">
        <v>0</v>
      </c>
      <c r="F65" s="98">
        <v>0</v>
      </c>
      <c r="G65" s="98">
        <v>0</v>
      </c>
      <c r="H65" s="98">
        <v>0</v>
      </c>
    </row>
    <row r="66" spans="1:8">
      <c r="A66" s="118"/>
      <c r="B66" s="99" t="s">
        <v>59</v>
      </c>
      <c r="C66" s="96" t="s">
        <v>65</v>
      </c>
      <c r="D66" s="96"/>
      <c r="E66" s="98">
        <v>17071256</v>
      </c>
      <c r="F66" s="98">
        <v>15343158</v>
      </c>
      <c r="G66" s="98">
        <v>17952644</v>
      </c>
      <c r="H66" s="98">
        <v>15970288</v>
      </c>
    </row>
    <row r="67" spans="1:8">
      <c r="A67" s="118"/>
      <c r="B67" s="99" t="s">
        <v>60</v>
      </c>
      <c r="C67" s="96" t="s">
        <v>66</v>
      </c>
      <c r="D67" s="96"/>
      <c r="E67" s="98">
        <v>1264541</v>
      </c>
      <c r="F67" s="98">
        <v>858302</v>
      </c>
      <c r="G67" s="98">
        <v>1294862</v>
      </c>
      <c r="H67" s="98">
        <v>902558</v>
      </c>
    </row>
    <row r="68" spans="1:8">
      <c r="A68" s="118"/>
      <c r="B68" s="99" t="s">
        <v>61</v>
      </c>
      <c r="C68" s="96" t="s">
        <v>67</v>
      </c>
      <c r="D68" s="96"/>
      <c r="E68" s="98">
        <v>16181496</v>
      </c>
      <c r="F68" s="98">
        <v>13331562</v>
      </c>
      <c r="G68" s="98">
        <v>17334351</v>
      </c>
      <c r="H68" s="98">
        <v>14052457</v>
      </c>
    </row>
    <row r="69" spans="1:8">
      <c r="A69" s="118"/>
      <c r="B69" s="99" t="s">
        <v>62</v>
      </c>
      <c r="C69" s="96"/>
      <c r="D69" s="96"/>
      <c r="E69" s="98">
        <f>SUM(E29:E43)-SUM(E47:E68)</f>
        <v>-31769917</v>
      </c>
      <c r="F69" s="98">
        <f>SUM(F29:F43)-SUM(F47:F68)</f>
        <v>-24787947</v>
      </c>
      <c r="G69" s="98">
        <f>SUM(G29:G43)-SUM(G47:G68)</f>
        <v>-33675436</v>
      </c>
      <c r="H69" s="98">
        <f>SUM(H29:H43)-SUM(H47:H68)</f>
        <v>-26309240</v>
      </c>
    </row>
    <row r="70" spans="1:8">
      <c r="A70" s="118"/>
      <c r="B70" s="96"/>
      <c r="C70" s="96"/>
      <c r="D70" s="96"/>
      <c r="E70" s="98"/>
      <c r="F70" s="98"/>
      <c r="G70" s="98"/>
      <c r="H70" s="98"/>
    </row>
    <row r="71" spans="1:8">
      <c r="A71" s="118"/>
      <c r="B71" s="137" t="s">
        <v>69</v>
      </c>
      <c r="C71" s="96"/>
      <c r="D71" s="96"/>
      <c r="E71" s="210">
        <f>SUM(E24,E69)</f>
        <v>33424748</v>
      </c>
      <c r="F71" s="210">
        <f>SUM(F24,F69)</f>
        <v>31721940</v>
      </c>
      <c r="G71" s="210">
        <f>SUM(G24,G69)</f>
        <v>33962645</v>
      </c>
      <c r="H71" s="210">
        <f>SUM(H24,H69)</f>
        <v>31969541</v>
      </c>
    </row>
    <row r="72" spans="1:8">
      <c r="A72" s="119"/>
      <c r="B72" s="121"/>
      <c r="C72" s="121"/>
      <c r="D72" s="121"/>
      <c r="E72" s="123"/>
      <c r="F72" s="123"/>
      <c r="G72" s="138"/>
      <c r="H72" s="138"/>
    </row>
    <row r="73" spans="1:8">
      <c r="A73" s="24" t="s">
        <v>68</v>
      </c>
      <c r="B73" s="15"/>
      <c r="C73" s="15"/>
      <c r="D73" s="15"/>
      <c r="E73" s="32"/>
      <c r="F73" s="32"/>
      <c r="G73" s="75"/>
      <c r="H73" s="33"/>
    </row>
    <row r="74" spans="1:8">
      <c r="A74" s="139" t="s">
        <v>127</v>
      </c>
      <c r="B74" s="109" t="s">
        <v>70</v>
      </c>
      <c r="C74" s="92"/>
      <c r="D74" s="110"/>
      <c r="E74" s="94">
        <v>13134</v>
      </c>
      <c r="F74" s="94">
        <v>24654</v>
      </c>
      <c r="G74" s="94">
        <v>13545</v>
      </c>
      <c r="H74" s="94">
        <v>24886</v>
      </c>
    </row>
    <row r="75" spans="1:8">
      <c r="A75" s="118" t="s">
        <v>128</v>
      </c>
      <c r="B75" s="111" t="s">
        <v>71</v>
      </c>
      <c r="C75" s="96"/>
      <c r="D75" s="112"/>
      <c r="E75" s="98">
        <v>0</v>
      </c>
      <c r="F75" s="98">
        <v>0</v>
      </c>
      <c r="G75" s="98">
        <v>0</v>
      </c>
      <c r="H75" s="98">
        <v>0</v>
      </c>
    </row>
    <row r="76" spans="1:8">
      <c r="A76" s="118" t="s">
        <v>129</v>
      </c>
      <c r="B76" s="111" t="s">
        <v>72</v>
      </c>
      <c r="C76" s="96"/>
      <c r="D76" s="112"/>
      <c r="E76" s="98">
        <v>3761</v>
      </c>
      <c r="F76" s="98">
        <v>464844</v>
      </c>
      <c r="G76" s="98">
        <v>-2420</v>
      </c>
      <c r="H76" s="98">
        <v>499591</v>
      </c>
    </row>
    <row r="77" spans="1:8">
      <c r="A77" s="118"/>
      <c r="B77" s="111"/>
      <c r="C77" s="96"/>
      <c r="D77" s="112"/>
      <c r="E77" s="98"/>
      <c r="F77" s="98"/>
      <c r="G77" s="98"/>
      <c r="H77" s="98"/>
    </row>
    <row r="78" spans="1:8">
      <c r="A78" s="118"/>
      <c r="B78" s="126" t="s">
        <v>73</v>
      </c>
      <c r="C78" s="96"/>
      <c r="D78" s="112"/>
      <c r="E78" s="98">
        <f>SUM(E74,E75,E76)</f>
        <v>16895</v>
      </c>
      <c r="F78" s="98">
        <f>SUM(F74,F75,F76)</f>
        <v>489498</v>
      </c>
      <c r="G78" s="98">
        <f>SUM(G74,G75,G76)</f>
        <v>11125</v>
      </c>
      <c r="H78" s="98">
        <f>SUM(H74,H75,H76)</f>
        <v>524477</v>
      </c>
    </row>
    <row r="79" spans="1:8">
      <c r="A79" s="118"/>
      <c r="B79" s="111"/>
      <c r="C79" s="96"/>
      <c r="D79" s="112"/>
      <c r="E79" s="98"/>
      <c r="F79" s="98"/>
      <c r="G79" s="98"/>
      <c r="H79" s="98"/>
    </row>
    <row r="80" spans="1:8">
      <c r="A80" s="118"/>
      <c r="B80" s="126" t="s">
        <v>452</v>
      </c>
      <c r="C80" s="96"/>
      <c r="D80" s="112"/>
      <c r="E80" s="98">
        <f>SUM(E71,E78)</f>
        <v>33441643</v>
      </c>
      <c r="F80" s="98">
        <f>SUM(F71,F78)</f>
        <v>32211438</v>
      </c>
      <c r="G80" s="98">
        <f>SUM(G71,G78)</f>
        <v>33973770</v>
      </c>
      <c r="H80" s="98">
        <f>SUM(H71,H78)</f>
        <v>32494018</v>
      </c>
    </row>
    <row r="81" spans="1:8">
      <c r="A81" s="118"/>
      <c r="B81" s="111"/>
      <c r="C81" s="96"/>
      <c r="D81" s="112"/>
      <c r="E81" s="98"/>
      <c r="F81" s="98"/>
      <c r="G81" s="98"/>
      <c r="H81" s="98"/>
    </row>
    <row r="82" spans="1:8">
      <c r="A82" s="118"/>
      <c r="B82" s="111" t="s">
        <v>74</v>
      </c>
      <c r="C82" s="96"/>
      <c r="D82" s="112"/>
      <c r="E82" s="98"/>
      <c r="F82" s="98"/>
      <c r="G82" s="98"/>
      <c r="H82" s="98"/>
    </row>
    <row r="83" spans="1:8">
      <c r="A83" s="118"/>
      <c r="B83" s="111" t="s">
        <v>42</v>
      </c>
      <c r="C83" s="96" t="s">
        <v>294</v>
      </c>
      <c r="D83" s="112"/>
      <c r="E83" s="98">
        <v>8631686</v>
      </c>
      <c r="F83" s="98">
        <v>7008173</v>
      </c>
      <c r="G83" s="98">
        <v>8761902</v>
      </c>
      <c r="H83" s="98">
        <v>7102954</v>
      </c>
    </row>
    <row r="84" spans="1:8">
      <c r="A84" s="118"/>
      <c r="B84" s="111" t="s">
        <v>44</v>
      </c>
      <c r="C84" s="96" t="s">
        <v>75</v>
      </c>
      <c r="D84" s="112"/>
      <c r="E84" s="98">
        <v>-943499</v>
      </c>
      <c r="F84" s="98">
        <v>-885</v>
      </c>
      <c r="G84" s="98">
        <v>-1016123</v>
      </c>
      <c r="H84" s="98">
        <v>-19724</v>
      </c>
    </row>
    <row r="85" spans="1:8">
      <c r="A85" s="118"/>
      <c r="B85" s="111"/>
      <c r="C85" s="96"/>
      <c r="D85" s="112"/>
      <c r="E85" s="98"/>
      <c r="F85" s="98"/>
      <c r="G85" s="98"/>
      <c r="H85" s="98"/>
    </row>
    <row r="86" spans="1:8">
      <c r="A86" s="118"/>
      <c r="B86" s="126" t="s">
        <v>451</v>
      </c>
      <c r="C86" s="96"/>
      <c r="D86" s="112"/>
      <c r="E86" s="98">
        <f>SUM(E80)-SUM(E83:E84)</f>
        <v>25753456</v>
      </c>
      <c r="F86" s="98">
        <f>SUM(F80)-SUM(F83:F84)</f>
        <v>25204150</v>
      </c>
      <c r="G86" s="98">
        <f>SUM(G80)-SUM(G83:G84)</f>
        <v>26227991</v>
      </c>
      <c r="H86" s="98">
        <f>SUM(H80)-SUM(H83:H84)</f>
        <v>25410788</v>
      </c>
    </row>
    <row r="87" spans="1:8">
      <c r="A87" s="118"/>
      <c r="B87" s="111"/>
      <c r="C87" s="96"/>
      <c r="D87" s="112"/>
      <c r="E87" s="98"/>
      <c r="F87" s="98"/>
      <c r="G87" s="98"/>
      <c r="H87" s="98"/>
    </row>
    <row r="88" spans="1:8" s="69" customFormat="1">
      <c r="A88" s="118"/>
      <c r="B88" s="126" t="s">
        <v>360</v>
      </c>
      <c r="C88" s="96"/>
      <c r="D88" s="112"/>
      <c r="E88" s="98"/>
      <c r="F88" s="98"/>
      <c r="G88" s="98"/>
      <c r="H88" s="98"/>
    </row>
    <row r="89" spans="1:8" s="69" customFormat="1">
      <c r="A89" s="118"/>
      <c r="B89" s="197" t="s">
        <v>127</v>
      </c>
      <c r="C89" s="96" t="s">
        <v>361</v>
      </c>
      <c r="D89" s="112"/>
      <c r="E89" s="98"/>
      <c r="F89" s="98"/>
      <c r="G89" s="98"/>
      <c r="H89" s="98"/>
    </row>
    <row r="90" spans="1:8" s="69" customFormat="1">
      <c r="A90" s="118"/>
      <c r="B90" s="117"/>
      <c r="C90" s="133" t="s">
        <v>42</v>
      </c>
      <c r="D90" s="254" t="s">
        <v>286</v>
      </c>
      <c r="E90" s="98">
        <v>14315527</v>
      </c>
      <c r="F90" s="98">
        <v>0</v>
      </c>
      <c r="G90" s="98">
        <v>14315527</v>
      </c>
      <c r="H90" s="98">
        <v>0</v>
      </c>
    </row>
    <row r="91" spans="1:8" s="69" customFormat="1">
      <c r="A91" s="118"/>
      <c r="B91" s="117"/>
      <c r="C91" s="132" t="s">
        <v>44</v>
      </c>
      <c r="D91" s="358" t="s">
        <v>441</v>
      </c>
      <c r="E91" s="98">
        <v>162969</v>
      </c>
      <c r="F91" s="98">
        <v>558530</v>
      </c>
      <c r="G91" s="98">
        <v>165615</v>
      </c>
      <c r="H91" s="98">
        <v>555776</v>
      </c>
    </row>
    <row r="92" spans="1:8" s="69" customFormat="1">
      <c r="A92" s="118"/>
      <c r="B92" s="111"/>
      <c r="C92" s="132" t="s">
        <v>51</v>
      </c>
      <c r="D92" s="359" t="s">
        <v>443</v>
      </c>
      <c r="E92" s="98">
        <v>0</v>
      </c>
      <c r="F92" s="98">
        <v>0</v>
      </c>
      <c r="G92" s="98">
        <v>0</v>
      </c>
      <c r="H92" s="98">
        <v>0</v>
      </c>
    </row>
    <row r="93" spans="1:8" s="69" customFormat="1">
      <c r="A93" s="118"/>
      <c r="B93" s="111"/>
      <c r="C93" s="132" t="s">
        <v>53</v>
      </c>
      <c r="D93" s="254" t="s">
        <v>86</v>
      </c>
      <c r="E93" s="98">
        <v>0</v>
      </c>
      <c r="F93" s="98">
        <v>0</v>
      </c>
      <c r="G93" s="98">
        <v>0</v>
      </c>
      <c r="H93" s="98">
        <v>0</v>
      </c>
    </row>
    <row r="94" spans="1:8" s="69" customFormat="1" ht="25.5">
      <c r="A94" s="118"/>
      <c r="B94" s="111"/>
      <c r="C94" s="132" t="s">
        <v>39</v>
      </c>
      <c r="D94" s="254" t="s">
        <v>362</v>
      </c>
      <c r="E94" s="98">
        <v>-531577</v>
      </c>
      <c r="F94" s="98">
        <v>-139633</v>
      </c>
      <c r="G94" s="98">
        <v>-532239</v>
      </c>
      <c r="H94" s="98">
        <v>-138944</v>
      </c>
    </row>
    <row r="95" spans="1:8" s="69" customFormat="1">
      <c r="A95" s="118"/>
      <c r="B95" s="148" t="s">
        <v>128</v>
      </c>
      <c r="C95" s="132" t="s">
        <v>363</v>
      </c>
      <c r="D95" s="254"/>
      <c r="E95" s="98"/>
      <c r="F95" s="98"/>
      <c r="G95" s="98"/>
      <c r="H95" s="98"/>
    </row>
    <row r="96" spans="1:8" s="69" customFormat="1" ht="25.5">
      <c r="A96" s="118"/>
      <c r="B96" s="111"/>
      <c r="C96" s="132" t="s">
        <v>42</v>
      </c>
      <c r="D96" s="254" t="s">
        <v>285</v>
      </c>
      <c r="E96" s="98">
        <v>-25579</v>
      </c>
      <c r="F96" s="98">
        <v>-7399</v>
      </c>
      <c r="G96" s="98">
        <v>-25579</v>
      </c>
      <c r="H96" s="98">
        <v>-7399</v>
      </c>
    </row>
    <row r="97" spans="1:8" s="69" customFormat="1" ht="25.5">
      <c r="A97" s="118"/>
      <c r="B97" s="111"/>
      <c r="C97" s="132" t="s">
        <v>44</v>
      </c>
      <c r="D97" s="254" t="s">
        <v>275</v>
      </c>
      <c r="E97" s="98">
        <v>1524025</v>
      </c>
      <c r="F97" s="98">
        <v>-1127957</v>
      </c>
      <c r="G97" s="98">
        <v>1641313</v>
      </c>
      <c r="H97" s="98">
        <v>-1264123</v>
      </c>
    </row>
    <row r="98" spans="1:8" s="69" customFormat="1">
      <c r="A98" s="118"/>
      <c r="B98" s="111"/>
      <c r="C98" s="132" t="s">
        <v>51</v>
      </c>
      <c r="D98" s="254" t="s">
        <v>300</v>
      </c>
      <c r="E98" s="98">
        <v>0</v>
      </c>
      <c r="F98" s="98">
        <v>0</v>
      </c>
      <c r="G98" s="98">
        <v>0</v>
      </c>
      <c r="H98" s="98">
        <v>0</v>
      </c>
    </row>
    <row r="99" spans="1:8" s="69" customFormat="1">
      <c r="A99" s="118"/>
      <c r="B99" s="111"/>
      <c r="C99" s="132" t="s">
        <v>53</v>
      </c>
      <c r="D99" s="254" t="s">
        <v>86</v>
      </c>
      <c r="E99" s="98">
        <v>0</v>
      </c>
      <c r="F99" s="98">
        <v>0</v>
      </c>
      <c r="G99" s="98">
        <v>0</v>
      </c>
      <c r="H99" s="98">
        <v>0</v>
      </c>
    </row>
    <row r="100" spans="1:8" s="69" customFormat="1" ht="25.5">
      <c r="A100" s="118"/>
      <c r="B100" s="111"/>
      <c r="C100" s="132" t="s">
        <v>39</v>
      </c>
      <c r="D100" s="254" t="s">
        <v>364</v>
      </c>
      <c r="E100" s="123">
        <v>-381006</v>
      </c>
      <c r="F100" s="123">
        <v>281989</v>
      </c>
      <c r="G100" s="123">
        <v>-412621</v>
      </c>
      <c r="H100" s="123">
        <v>316032</v>
      </c>
    </row>
    <row r="101" spans="1:8" s="69" customFormat="1" ht="25.5" customHeight="1">
      <c r="A101" s="118"/>
      <c r="B101" s="142"/>
      <c r="C101" s="129"/>
      <c r="D101" s="278" t="s">
        <v>448</v>
      </c>
      <c r="E101" s="134">
        <f>SUM(E90:E100)</f>
        <v>15064359</v>
      </c>
      <c r="F101" s="134">
        <f>SUM(F90:F100)</f>
        <v>-434470</v>
      </c>
      <c r="G101" s="134">
        <f>SUM(G90:G100)</f>
        <v>15152016</v>
      </c>
      <c r="H101" s="134">
        <f>SUM(H90:H100)</f>
        <v>-538658</v>
      </c>
    </row>
    <row r="102" spans="1:8" s="69" customFormat="1">
      <c r="A102" s="25"/>
      <c r="B102" s="140"/>
      <c r="C102" s="104"/>
      <c r="D102" s="141"/>
      <c r="E102" s="105"/>
      <c r="F102" s="105"/>
      <c r="G102" s="105"/>
      <c r="H102" s="105"/>
    </row>
    <row r="103" spans="1:8" s="69" customFormat="1" ht="26.25" customHeight="1">
      <c r="A103" s="118"/>
      <c r="B103" s="111"/>
      <c r="C103" s="450" t="s">
        <v>453</v>
      </c>
      <c r="D103" s="440"/>
      <c r="E103" s="53">
        <f>SUM(E86,E101)</f>
        <v>40817815</v>
      </c>
      <c r="F103" s="53">
        <f>SUM(F86,F101)</f>
        <v>24769680</v>
      </c>
      <c r="G103" s="53">
        <f>SUM(G86,G101)</f>
        <v>41380007</v>
      </c>
      <c r="H103" s="53">
        <f>SUM(H86,H101)</f>
        <v>24872130</v>
      </c>
    </row>
    <row r="104" spans="1:8" s="69" customFormat="1">
      <c r="A104" s="128"/>
      <c r="B104" s="142"/>
      <c r="C104" s="129"/>
      <c r="D104" s="143"/>
      <c r="E104" s="134"/>
      <c r="F104" s="134"/>
      <c r="G104" s="134"/>
      <c r="H104" s="134"/>
    </row>
    <row r="105" spans="1:8" s="69" customFormat="1" ht="24.75" customHeight="1">
      <c r="A105" s="118"/>
      <c r="B105" s="448" t="s">
        <v>449</v>
      </c>
      <c r="C105" s="447"/>
      <c r="D105" s="440"/>
      <c r="E105" s="98"/>
      <c r="F105" s="98"/>
      <c r="G105" s="98"/>
      <c r="H105" s="98"/>
    </row>
    <row r="106" spans="1:8" s="69" customFormat="1">
      <c r="A106" s="118"/>
      <c r="B106" s="111"/>
      <c r="C106" s="99" t="s">
        <v>444</v>
      </c>
      <c r="D106" s="112"/>
      <c r="E106" s="98">
        <f>E108-E107</f>
        <v>25753456</v>
      </c>
      <c r="F106" s="98">
        <f>F108-F107</f>
        <v>25204150</v>
      </c>
      <c r="G106" s="98">
        <f>G108-G107</f>
        <v>26195772</v>
      </c>
      <c r="H106" s="98">
        <f>H108-H107</f>
        <v>25397742</v>
      </c>
    </row>
    <row r="107" spans="1:8" s="69" customFormat="1">
      <c r="A107" s="118"/>
      <c r="B107" s="111"/>
      <c r="C107" s="99" t="s">
        <v>445</v>
      </c>
      <c r="D107" s="112"/>
      <c r="E107" s="105"/>
      <c r="F107" s="105"/>
      <c r="G107" s="98">
        <v>32219</v>
      </c>
      <c r="H107" s="98">
        <v>13046</v>
      </c>
    </row>
    <row r="108" spans="1:8" s="69" customFormat="1">
      <c r="A108" s="118"/>
      <c r="B108" s="111"/>
      <c r="C108" s="96" t="s">
        <v>450</v>
      </c>
      <c r="D108" s="112"/>
      <c r="E108" s="98">
        <f>E86</f>
        <v>25753456</v>
      </c>
      <c r="F108" s="98">
        <f>F86</f>
        <v>25204150</v>
      </c>
      <c r="G108" s="98">
        <f>G86</f>
        <v>26227991</v>
      </c>
      <c r="H108" s="98">
        <f>H86</f>
        <v>25410788</v>
      </c>
    </row>
    <row r="109" spans="1:8" s="69" customFormat="1">
      <c r="A109" s="118"/>
      <c r="B109" s="111"/>
      <c r="C109" s="96"/>
      <c r="D109" s="112"/>
      <c r="E109" s="98"/>
      <c r="F109" s="98"/>
      <c r="G109" s="98"/>
      <c r="H109" s="98"/>
    </row>
    <row r="110" spans="1:8" s="69" customFormat="1" ht="25.5" customHeight="1">
      <c r="A110" s="118"/>
      <c r="B110" s="448" t="s">
        <v>446</v>
      </c>
      <c r="C110" s="447"/>
      <c r="D110" s="440"/>
      <c r="E110" s="98"/>
      <c r="F110" s="98"/>
      <c r="G110" s="98"/>
      <c r="H110" s="98"/>
    </row>
    <row r="111" spans="1:8" s="69" customFormat="1">
      <c r="A111" s="118"/>
      <c r="B111" s="111"/>
      <c r="C111" s="99" t="s">
        <v>444</v>
      </c>
      <c r="D111" s="112"/>
      <c r="E111" s="98">
        <f>E113-E112</f>
        <v>40817815</v>
      </c>
      <c r="F111" s="98">
        <f>F113-F112</f>
        <v>24769680</v>
      </c>
      <c r="G111" s="98">
        <f>G113-G112</f>
        <v>41340376</v>
      </c>
      <c r="H111" s="98">
        <f>H113-H112</f>
        <v>24861081</v>
      </c>
    </row>
    <row r="112" spans="1:8" s="69" customFormat="1">
      <c r="A112" s="118"/>
      <c r="B112" s="111"/>
      <c r="C112" s="99" t="s">
        <v>445</v>
      </c>
      <c r="D112" s="112"/>
      <c r="E112" s="105"/>
      <c r="F112" s="105"/>
      <c r="G112" s="105">
        <v>39631</v>
      </c>
      <c r="H112" s="105">
        <v>11049</v>
      </c>
    </row>
    <row r="113" spans="1:8" s="69" customFormat="1">
      <c r="A113" s="118"/>
      <c r="B113" s="111"/>
      <c r="C113" s="439" t="s">
        <v>447</v>
      </c>
      <c r="D113" s="440"/>
      <c r="E113" s="53">
        <f>E103</f>
        <v>40817815</v>
      </c>
      <c r="F113" s="53">
        <f>F103</f>
        <v>24769680</v>
      </c>
      <c r="G113" s="53">
        <f>G103</f>
        <v>41380007</v>
      </c>
      <c r="H113" s="53">
        <f>H103</f>
        <v>24872130</v>
      </c>
    </row>
    <row r="114" spans="1:8" s="69" customFormat="1">
      <c r="A114" s="118"/>
      <c r="B114" s="111"/>
      <c r="C114" s="96"/>
      <c r="D114" s="112"/>
      <c r="E114" s="134"/>
      <c r="F114" s="134"/>
      <c r="G114" s="134"/>
      <c r="H114" s="134"/>
    </row>
    <row r="115" spans="1:8" s="69" customFormat="1">
      <c r="A115" s="118"/>
      <c r="B115" s="126" t="s">
        <v>287</v>
      </c>
      <c r="C115" s="96"/>
      <c r="D115" s="112"/>
      <c r="E115" s="98">
        <v>0</v>
      </c>
      <c r="F115" s="98">
        <v>0</v>
      </c>
      <c r="G115" s="98">
        <v>0</v>
      </c>
      <c r="H115" s="98">
        <v>0</v>
      </c>
    </row>
    <row r="116" spans="1:8" s="69" customFormat="1">
      <c r="A116" s="118"/>
      <c r="B116" s="111"/>
      <c r="C116" s="96"/>
      <c r="D116" s="112"/>
      <c r="E116" s="98"/>
      <c r="F116" s="98"/>
      <c r="G116" s="98"/>
      <c r="H116" s="98"/>
    </row>
    <row r="117" spans="1:8">
      <c r="A117" s="118"/>
      <c r="B117" s="126" t="s">
        <v>76</v>
      </c>
      <c r="C117" s="96"/>
      <c r="D117" s="112"/>
      <c r="E117" s="98">
        <v>7619322</v>
      </c>
      <c r="F117" s="98">
        <v>7272495</v>
      </c>
      <c r="G117" s="98">
        <v>0</v>
      </c>
      <c r="H117" s="98">
        <v>0</v>
      </c>
    </row>
    <row r="118" spans="1:8">
      <c r="A118" s="118"/>
      <c r="B118" s="111"/>
      <c r="C118" s="96"/>
      <c r="D118" s="112"/>
      <c r="E118" s="98"/>
      <c r="F118" s="98"/>
      <c r="G118" s="98"/>
      <c r="H118" s="98"/>
    </row>
    <row r="119" spans="1:8">
      <c r="A119" s="118"/>
      <c r="B119" s="126" t="s">
        <v>248</v>
      </c>
      <c r="C119" s="96"/>
      <c r="D119" s="112"/>
      <c r="E119" s="144">
        <v>1053.42</v>
      </c>
      <c r="F119" s="144">
        <v>1022.57</v>
      </c>
      <c r="G119" s="144">
        <v>1071.51</v>
      </c>
      <c r="H119" s="144">
        <v>1030.43</v>
      </c>
    </row>
    <row r="120" spans="1:8">
      <c r="A120" s="119"/>
      <c r="B120" s="120"/>
      <c r="C120" s="121"/>
      <c r="D120" s="122"/>
      <c r="E120" s="145"/>
      <c r="F120" s="244"/>
      <c r="G120" s="145"/>
      <c r="H120" s="145"/>
    </row>
    <row r="121" spans="1:8">
      <c r="E121" s="3"/>
      <c r="F121" s="3"/>
      <c r="G121" s="3"/>
      <c r="H121" s="3"/>
    </row>
    <row r="122" spans="1:8">
      <c r="E122" s="3"/>
      <c r="F122" s="3"/>
      <c r="G122" s="3"/>
      <c r="H122" s="3"/>
    </row>
    <row r="123" spans="1:8">
      <c r="E123" s="3"/>
      <c r="F123" s="3"/>
      <c r="G123" s="3"/>
      <c r="H123" s="3"/>
    </row>
    <row r="124" spans="1:8">
      <c r="E124" s="3"/>
      <c r="F124" s="3"/>
      <c r="G124" s="3"/>
      <c r="H124" s="3"/>
    </row>
    <row r="125" spans="1:8">
      <c r="E125" s="3"/>
      <c r="F125" s="3"/>
      <c r="G125" s="3"/>
      <c r="H125" s="3"/>
    </row>
    <row r="126" spans="1:8">
      <c r="E126" s="3"/>
      <c r="F126" s="3"/>
      <c r="G126" s="3"/>
      <c r="H126" s="3"/>
    </row>
    <row r="127" spans="1:8">
      <c r="E127" s="3"/>
      <c r="F127" s="3"/>
      <c r="G127" s="3"/>
      <c r="H127" s="3"/>
    </row>
  </sheetData>
  <mergeCells count="11">
    <mergeCell ref="C113:D113"/>
    <mergeCell ref="B110:D110"/>
    <mergeCell ref="C63:D63"/>
    <mergeCell ref="C40:D40"/>
    <mergeCell ref="A10:A11"/>
    <mergeCell ref="B10:D11"/>
    <mergeCell ref="C39:D39"/>
    <mergeCell ref="C42:D42"/>
    <mergeCell ref="B24:D24"/>
    <mergeCell ref="B105:D105"/>
    <mergeCell ref="C103:D103"/>
  </mergeCells>
  <phoneticPr fontId="2" type="noConversion"/>
  <printOptions horizontalCentered="1"/>
  <pageMargins left="0.511811023622047" right="0.511811023622047" top="0.511811023622047" bottom="0.98425196850393704" header="0.23622047244094499" footer="0.23622047244094499"/>
  <pageSetup scale="74" fitToHeight="6" orientation="portrait" r:id="rId1"/>
  <headerFooter scaleWithDoc="0">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dimension ref="A1:I63"/>
  <sheetViews>
    <sheetView showGridLines="0" workbookViewId="0"/>
  </sheetViews>
  <sheetFormatPr defaultRowHeight="12.75"/>
  <cols>
    <col min="1" max="1" width="5.85546875" style="306" customWidth="1"/>
    <col min="2" max="4" width="2.7109375" style="306" customWidth="1"/>
    <col min="5" max="5" width="43" style="306" customWidth="1"/>
    <col min="6" max="9" width="17.7109375" style="306" customWidth="1"/>
    <col min="10" max="16384" width="9.140625" style="306"/>
  </cols>
  <sheetData>
    <row r="1" spans="1:9">
      <c r="A1" s="303"/>
      <c r="B1" s="304"/>
      <c r="C1" s="304"/>
      <c r="D1" s="304"/>
      <c r="E1" s="304"/>
      <c r="F1" s="304"/>
      <c r="G1" s="304"/>
      <c r="H1" s="304"/>
      <c r="I1" s="305"/>
    </row>
    <row r="2" spans="1:9">
      <c r="A2" s="307"/>
      <c r="B2" s="308"/>
      <c r="C2" s="308"/>
      <c r="D2" s="308"/>
      <c r="E2" s="308"/>
      <c r="F2" s="308"/>
      <c r="G2" s="308"/>
      <c r="H2" s="308"/>
      <c r="I2" s="309"/>
    </row>
    <row r="3" spans="1:9">
      <c r="A3" s="307"/>
      <c r="B3" s="308"/>
      <c r="C3" s="308"/>
      <c r="D3" s="308"/>
      <c r="E3" s="308"/>
      <c r="F3" s="308"/>
      <c r="G3" s="308"/>
      <c r="H3" s="308"/>
      <c r="I3" s="309"/>
    </row>
    <row r="4" spans="1:9">
      <c r="A4" s="307"/>
      <c r="B4" s="308"/>
      <c r="C4" s="308"/>
      <c r="D4" s="308"/>
      <c r="E4" s="308"/>
      <c r="F4" s="308"/>
      <c r="G4" s="308"/>
      <c r="H4" s="308"/>
      <c r="I4" s="309"/>
    </row>
    <row r="5" spans="1:9">
      <c r="A5" s="310" t="s">
        <v>295</v>
      </c>
      <c r="B5" s="311"/>
      <c r="C5" s="311"/>
      <c r="D5" s="311"/>
      <c r="E5" s="311"/>
      <c r="F5" s="311"/>
      <c r="G5" s="311"/>
      <c r="H5" s="311"/>
      <c r="I5" s="312"/>
    </row>
    <row r="6" spans="1:9">
      <c r="A6" s="313" t="s">
        <v>438</v>
      </c>
      <c r="B6" s="314"/>
      <c r="C6" s="314"/>
      <c r="D6" s="314"/>
      <c r="E6" s="314"/>
      <c r="F6" s="314"/>
      <c r="G6" s="314"/>
      <c r="H6" s="314"/>
      <c r="I6" s="315"/>
    </row>
    <row r="7" spans="1:9">
      <c r="A7" s="313" t="str">
        <f>Sheet1!$A$7</f>
        <v>Tanggal 31 Desember 2016 dan 2015</v>
      </c>
      <c r="B7" s="314"/>
      <c r="C7" s="314"/>
      <c r="D7" s="314"/>
      <c r="E7" s="314"/>
      <c r="F7" s="314"/>
      <c r="G7" s="314"/>
      <c r="H7" s="314"/>
      <c r="I7" s="315"/>
    </row>
    <row r="8" spans="1:9">
      <c r="A8" s="313"/>
      <c r="B8" s="314"/>
      <c r="C8" s="314"/>
      <c r="D8" s="314"/>
      <c r="E8" s="314"/>
      <c r="F8" s="314"/>
      <c r="G8" s="314"/>
      <c r="H8" s="314"/>
      <c r="I8" s="315"/>
    </row>
    <row r="9" spans="1:9">
      <c r="A9" s="316"/>
      <c r="B9" s="317"/>
      <c r="C9" s="317"/>
      <c r="D9" s="317"/>
      <c r="E9" s="317"/>
      <c r="F9" s="317"/>
      <c r="G9" s="317"/>
      <c r="H9" s="317"/>
      <c r="I9" s="318" t="s">
        <v>347</v>
      </c>
    </row>
    <row r="10" spans="1:9">
      <c r="A10" s="451" t="s">
        <v>0</v>
      </c>
      <c r="B10" s="453" t="s">
        <v>32</v>
      </c>
      <c r="C10" s="454"/>
      <c r="D10" s="454"/>
      <c r="E10" s="455"/>
      <c r="F10" s="319" t="s">
        <v>518</v>
      </c>
      <c r="G10" s="320"/>
      <c r="H10" s="319" t="s">
        <v>353</v>
      </c>
      <c r="I10" s="320"/>
    </row>
    <row r="11" spans="1:9">
      <c r="A11" s="452"/>
      <c r="B11" s="456"/>
      <c r="C11" s="457"/>
      <c r="D11" s="457"/>
      <c r="E11" s="458"/>
      <c r="F11" s="321">
        <f>Sheet1!E11</f>
        <v>42735</v>
      </c>
      <c r="G11" s="321">
        <f>Sheet1!F11</f>
        <v>42369</v>
      </c>
      <c r="H11" s="321">
        <f>Sheet1!G11</f>
        <v>42735</v>
      </c>
      <c r="I11" s="321">
        <f>Sheet1!H11</f>
        <v>42369</v>
      </c>
    </row>
    <row r="12" spans="1:9">
      <c r="A12" s="322" t="s">
        <v>104</v>
      </c>
      <c r="B12" s="323" t="s">
        <v>105</v>
      </c>
      <c r="C12" s="324"/>
      <c r="D12" s="324"/>
      <c r="E12" s="325"/>
      <c r="F12" s="326"/>
      <c r="G12" s="326"/>
      <c r="H12" s="326"/>
      <c r="I12" s="326"/>
    </row>
    <row r="13" spans="1:9">
      <c r="A13" s="327"/>
      <c r="B13" s="328" t="s">
        <v>127</v>
      </c>
      <c r="C13" s="329" t="s">
        <v>106</v>
      </c>
      <c r="D13" s="329"/>
      <c r="E13" s="330"/>
      <c r="F13" s="331"/>
      <c r="G13" s="331"/>
      <c r="H13" s="331"/>
      <c r="I13" s="331"/>
    </row>
    <row r="14" spans="1:9">
      <c r="A14" s="332"/>
      <c r="B14" s="333"/>
      <c r="C14" s="334" t="s">
        <v>42</v>
      </c>
      <c r="D14" s="334" t="s">
        <v>43</v>
      </c>
      <c r="E14" s="335"/>
      <c r="F14" s="97">
        <v>0</v>
      </c>
      <c r="G14" s="97">
        <v>0</v>
      </c>
      <c r="H14" s="97">
        <v>0</v>
      </c>
      <c r="I14" s="97">
        <v>0</v>
      </c>
    </row>
    <row r="15" spans="1:9">
      <c r="A15" s="332"/>
      <c r="B15" s="333"/>
      <c r="C15" s="334" t="s">
        <v>44</v>
      </c>
      <c r="D15" s="334" t="s">
        <v>45</v>
      </c>
      <c r="E15" s="335"/>
      <c r="F15" s="97">
        <v>0</v>
      </c>
      <c r="G15" s="97">
        <v>0</v>
      </c>
      <c r="H15" s="97">
        <v>0</v>
      </c>
      <c r="I15" s="97">
        <v>0</v>
      </c>
    </row>
    <row r="16" spans="1:9">
      <c r="A16" s="332"/>
      <c r="B16" s="336" t="s">
        <v>128</v>
      </c>
      <c r="C16" s="337" t="s">
        <v>328</v>
      </c>
      <c r="D16" s="334"/>
      <c r="E16" s="335"/>
      <c r="F16" s="97">
        <v>19631109</v>
      </c>
      <c r="G16" s="97">
        <v>14413514</v>
      </c>
      <c r="H16" s="97">
        <v>19631109</v>
      </c>
      <c r="I16" s="97">
        <v>14413514</v>
      </c>
    </row>
    <row r="17" spans="1:9">
      <c r="A17" s="332"/>
      <c r="B17" s="336" t="s">
        <v>129</v>
      </c>
      <c r="C17" s="334" t="s">
        <v>86</v>
      </c>
      <c r="D17" s="334"/>
      <c r="E17" s="335"/>
      <c r="F17" s="97">
        <v>0</v>
      </c>
      <c r="G17" s="97">
        <v>0</v>
      </c>
      <c r="H17" s="97">
        <v>0</v>
      </c>
      <c r="I17" s="97">
        <v>0</v>
      </c>
    </row>
    <row r="18" spans="1:9">
      <c r="A18" s="332"/>
      <c r="B18" s="338"/>
      <c r="C18" s="339"/>
      <c r="D18" s="339"/>
      <c r="E18" s="340"/>
      <c r="F18" s="149"/>
      <c r="G18" s="149"/>
      <c r="H18" s="149"/>
      <c r="I18" s="149"/>
    </row>
    <row r="19" spans="1:9">
      <c r="A19" s="341" t="s">
        <v>107</v>
      </c>
      <c r="B19" s="323" t="s">
        <v>108</v>
      </c>
      <c r="C19" s="324"/>
      <c r="D19" s="324"/>
      <c r="E19" s="324"/>
      <c r="F19" s="37"/>
      <c r="G19" s="37"/>
      <c r="H19" s="37"/>
      <c r="I19" s="37"/>
    </row>
    <row r="20" spans="1:9">
      <c r="A20" s="332"/>
      <c r="B20" s="328" t="s">
        <v>127</v>
      </c>
      <c r="C20" s="329" t="s">
        <v>109</v>
      </c>
      <c r="D20" s="329"/>
      <c r="E20" s="330"/>
      <c r="F20" s="150"/>
      <c r="G20" s="150"/>
      <c r="H20" s="134"/>
      <c r="I20" s="150"/>
    </row>
    <row r="21" spans="1:9">
      <c r="A21" s="332"/>
      <c r="B21" s="333"/>
      <c r="C21" s="334" t="s">
        <v>42</v>
      </c>
      <c r="D21" s="334" t="s">
        <v>110</v>
      </c>
      <c r="E21" s="335"/>
      <c r="F21" s="97"/>
      <c r="G21" s="97"/>
      <c r="H21" s="98"/>
      <c r="I21" s="97"/>
    </row>
    <row r="22" spans="1:9">
      <c r="A22" s="332"/>
      <c r="B22" s="333"/>
      <c r="C22" s="334"/>
      <c r="D22" s="334" t="s">
        <v>46</v>
      </c>
      <c r="E22" s="342" t="s">
        <v>111</v>
      </c>
      <c r="F22" s="97"/>
      <c r="G22" s="97"/>
      <c r="H22" s="98"/>
      <c r="I22" s="97"/>
    </row>
    <row r="23" spans="1:9">
      <c r="A23" s="332"/>
      <c r="B23" s="333"/>
      <c r="C23" s="334"/>
      <c r="D23" s="334"/>
      <c r="E23" s="343" t="s">
        <v>112</v>
      </c>
      <c r="F23" s="98">
        <v>0</v>
      </c>
      <c r="G23" s="97">
        <v>0</v>
      </c>
      <c r="H23" s="98">
        <v>207103</v>
      </c>
      <c r="I23" s="97">
        <v>243899</v>
      </c>
    </row>
    <row r="24" spans="1:9">
      <c r="A24" s="332"/>
      <c r="B24" s="333"/>
      <c r="C24" s="334"/>
      <c r="D24" s="334"/>
      <c r="E24" s="344" t="s">
        <v>113</v>
      </c>
      <c r="F24" s="98">
        <v>0</v>
      </c>
      <c r="G24" s="97">
        <v>0</v>
      </c>
      <c r="H24" s="98">
        <v>0</v>
      </c>
      <c r="I24" s="97">
        <v>0</v>
      </c>
    </row>
    <row r="25" spans="1:9">
      <c r="A25" s="332"/>
      <c r="B25" s="333"/>
      <c r="C25" s="334"/>
      <c r="D25" s="334" t="s">
        <v>47</v>
      </c>
      <c r="E25" s="342" t="s">
        <v>114</v>
      </c>
      <c r="F25" s="98"/>
      <c r="G25" s="98"/>
      <c r="H25" s="98"/>
      <c r="I25" s="98"/>
    </row>
    <row r="26" spans="1:9">
      <c r="A26" s="332"/>
      <c r="B26" s="333"/>
      <c r="C26" s="334"/>
      <c r="D26" s="334"/>
      <c r="E26" s="343" t="s">
        <v>112</v>
      </c>
      <c r="F26" s="98">
        <v>49586534</v>
      </c>
      <c r="G26" s="97">
        <v>42556137</v>
      </c>
      <c r="H26" s="98">
        <v>49586534</v>
      </c>
      <c r="I26" s="97">
        <v>42556137</v>
      </c>
    </row>
    <row r="27" spans="1:9">
      <c r="A27" s="332"/>
      <c r="B27" s="333"/>
      <c r="C27" s="334"/>
      <c r="D27" s="334"/>
      <c r="E27" s="344" t="s">
        <v>113</v>
      </c>
      <c r="F27" s="98">
        <v>21403674</v>
      </c>
      <c r="G27" s="97">
        <v>20332196</v>
      </c>
      <c r="H27" s="98">
        <v>21403674</v>
      </c>
      <c r="I27" s="97">
        <v>20332196</v>
      </c>
    </row>
    <row r="28" spans="1:9">
      <c r="A28" s="332"/>
      <c r="B28" s="333"/>
      <c r="C28" s="334" t="s">
        <v>44</v>
      </c>
      <c r="D28" s="334" t="s">
        <v>86</v>
      </c>
      <c r="E28" s="335"/>
      <c r="F28" s="98"/>
      <c r="G28" s="98"/>
      <c r="H28" s="98"/>
      <c r="I28" s="98"/>
    </row>
    <row r="29" spans="1:9">
      <c r="A29" s="332"/>
      <c r="B29" s="333"/>
      <c r="C29" s="334"/>
      <c r="D29" s="334" t="s">
        <v>46</v>
      </c>
      <c r="E29" s="342" t="s">
        <v>111</v>
      </c>
      <c r="F29" s="98">
        <v>0</v>
      </c>
      <c r="G29" s="97">
        <v>0</v>
      </c>
      <c r="H29" s="98">
        <v>627035</v>
      </c>
      <c r="I29" s="97">
        <v>576975</v>
      </c>
    </row>
    <row r="30" spans="1:9">
      <c r="A30" s="332"/>
      <c r="B30" s="333"/>
      <c r="C30" s="334"/>
      <c r="D30" s="334" t="s">
        <v>47</v>
      </c>
      <c r="E30" s="342" t="s">
        <v>114</v>
      </c>
      <c r="F30" s="98">
        <v>49052121</v>
      </c>
      <c r="G30" s="98">
        <v>47863146</v>
      </c>
      <c r="H30" s="98">
        <v>49052121</v>
      </c>
      <c r="I30" s="97">
        <v>47863146</v>
      </c>
    </row>
    <row r="31" spans="1:9">
      <c r="A31" s="332"/>
      <c r="B31" s="336" t="s">
        <v>128</v>
      </c>
      <c r="C31" s="334" t="s">
        <v>115</v>
      </c>
      <c r="D31" s="334"/>
      <c r="E31" s="335"/>
      <c r="F31" s="98"/>
      <c r="G31" s="98"/>
      <c r="H31" s="98"/>
      <c r="I31" s="98"/>
    </row>
    <row r="32" spans="1:9">
      <c r="A32" s="332"/>
      <c r="B32" s="333"/>
      <c r="C32" s="337" t="s">
        <v>42</v>
      </c>
      <c r="D32" s="345" t="s">
        <v>111</v>
      </c>
      <c r="E32" s="335"/>
      <c r="F32" s="98"/>
      <c r="G32" s="98"/>
      <c r="H32" s="98"/>
      <c r="I32" s="98"/>
    </row>
    <row r="33" spans="1:9">
      <c r="A33" s="332"/>
      <c r="B33" s="333"/>
      <c r="C33" s="334"/>
      <c r="D33" s="334" t="s">
        <v>46</v>
      </c>
      <c r="E33" s="343" t="s">
        <v>43</v>
      </c>
      <c r="F33" s="98">
        <v>0</v>
      </c>
      <c r="G33" s="98">
        <v>0</v>
      </c>
      <c r="H33" s="98">
        <v>39605</v>
      </c>
      <c r="I33" s="97">
        <v>28068</v>
      </c>
    </row>
    <row r="34" spans="1:9">
      <c r="A34" s="332"/>
      <c r="B34" s="333"/>
      <c r="C34" s="334"/>
      <c r="D34" s="334" t="s">
        <v>47</v>
      </c>
      <c r="E34" s="343" t="s">
        <v>45</v>
      </c>
      <c r="F34" s="98">
        <v>0</v>
      </c>
      <c r="G34" s="98">
        <v>0</v>
      </c>
      <c r="H34" s="98">
        <v>0</v>
      </c>
      <c r="I34" s="97">
        <v>0</v>
      </c>
    </row>
    <row r="35" spans="1:9">
      <c r="A35" s="332"/>
      <c r="B35" s="333"/>
      <c r="C35" s="337" t="s">
        <v>44</v>
      </c>
      <c r="D35" s="345" t="s">
        <v>114</v>
      </c>
      <c r="E35" s="335"/>
      <c r="F35" s="98"/>
      <c r="G35" s="98"/>
      <c r="H35" s="98"/>
      <c r="I35" s="98"/>
    </row>
    <row r="36" spans="1:9">
      <c r="A36" s="332"/>
      <c r="B36" s="333"/>
      <c r="C36" s="334"/>
      <c r="D36" s="334" t="s">
        <v>46</v>
      </c>
      <c r="E36" s="343" t="s">
        <v>43</v>
      </c>
      <c r="F36" s="98">
        <v>0</v>
      </c>
      <c r="G36" s="98">
        <v>0</v>
      </c>
      <c r="H36" s="98">
        <v>0</v>
      </c>
      <c r="I36" s="97">
        <v>0</v>
      </c>
    </row>
    <row r="37" spans="1:9">
      <c r="A37" s="332"/>
      <c r="B37" s="333"/>
      <c r="C37" s="334"/>
      <c r="D37" s="334" t="s">
        <v>47</v>
      </c>
      <c r="E37" s="343" t="s">
        <v>45</v>
      </c>
      <c r="F37" s="98">
        <v>0</v>
      </c>
      <c r="G37" s="97">
        <v>0</v>
      </c>
      <c r="H37" s="98">
        <v>0</v>
      </c>
      <c r="I37" s="97">
        <v>0</v>
      </c>
    </row>
    <row r="38" spans="1:9">
      <c r="A38" s="332"/>
      <c r="B38" s="336" t="s">
        <v>129</v>
      </c>
      <c r="C38" s="345" t="s">
        <v>249</v>
      </c>
      <c r="D38" s="334"/>
      <c r="E38" s="335"/>
      <c r="F38" s="98"/>
      <c r="G38" s="98"/>
      <c r="H38" s="98"/>
      <c r="I38" s="98"/>
    </row>
    <row r="39" spans="1:9">
      <c r="A39" s="332"/>
      <c r="B39" s="333"/>
      <c r="C39" s="337" t="s">
        <v>42</v>
      </c>
      <c r="D39" s="334" t="s">
        <v>116</v>
      </c>
      <c r="E39" s="335"/>
      <c r="F39" s="98">
        <v>6708947</v>
      </c>
      <c r="G39" s="97">
        <v>13177986</v>
      </c>
      <c r="H39" s="98">
        <v>6725261</v>
      </c>
      <c r="I39" s="97">
        <v>13205219</v>
      </c>
    </row>
    <row r="40" spans="1:9">
      <c r="A40" s="332"/>
      <c r="B40" s="333"/>
      <c r="C40" s="337" t="s">
        <v>44</v>
      </c>
      <c r="D40" s="334" t="s">
        <v>117</v>
      </c>
      <c r="E40" s="335"/>
      <c r="F40" s="98">
        <v>1801293</v>
      </c>
      <c r="G40" s="97">
        <v>2185018</v>
      </c>
      <c r="H40" s="98">
        <v>1815891</v>
      </c>
      <c r="I40" s="97">
        <v>2201572</v>
      </c>
    </row>
    <row r="41" spans="1:9">
      <c r="A41" s="332"/>
      <c r="B41" s="336" t="s">
        <v>131</v>
      </c>
      <c r="C41" s="337" t="s">
        <v>327</v>
      </c>
      <c r="D41" s="334"/>
      <c r="E41" s="335"/>
      <c r="F41" s="98">
        <v>14659381</v>
      </c>
      <c r="G41" s="97">
        <v>10617027</v>
      </c>
      <c r="H41" s="98">
        <v>14659381</v>
      </c>
      <c r="I41" s="97">
        <v>10617027</v>
      </c>
    </row>
    <row r="42" spans="1:9">
      <c r="A42" s="332"/>
      <c r="B42" s="336" t="s">
        <v>132</v>
      </c>
      <c r="C42" s="334" t="s">
        <v>86</v>
      </c>
      <c r="D42" s="334"/>
      <c r="E42" s="335"/>
      <c r="F42" s="98">
        <v>0</v>
      </c>
      <c r="G42" s="97">
        <v>0</v>
      </c>
      <c r="H42" s="98">
        <v>254649</v>
      </c>
      <c r="I42" s="97">
        <v>155372</v>
      </c>
    </row>
    <row r="43" spans="1:9">
      <c r="A43" s="332"/>
      <c r="B43" s="346"/>
      <c r="C43" s="347"/>
      <c r="D43" s="347"/>
      <c r="E43" s="348"/>
      <c r="F43" s="105"/>
      <c r="G43" s="152"/>
      <c r="H43" s="105"/>
      <c r="I43" s="152"/>
    </row>
    <row r="44" spans="1:9">
      <c r="A44" s="341" t="s">
        <v>118</v>
      </c>
      <c r="B44" s="323" t="s">
        <v>119</v>
      </c>
      <c r="C44" s="324"/>
      <c r="D44" s="324"/>
      <c r="E44" s="324"/>
      <c r="F44" s="53"/>
      <c r="G44" s="37"/>
      <c r="H44" s="53"/>
      <c r="I44" s="37"/>
    </row>
    <row r="45" spans="1:9">
      <c r="A45" s="332"/>
      <c r="B45" s="328" t="s">
        <v>127</v>
      </c>
      <c r="C45" s="329" t="s">
        <v>120</v>
      </c>
      <c r="D45" s="329"/>
      <c r="E45" s="330"/>
      <c r="F45" s="134"/>
      <c r="G45" s="150"/>
      <c r="H45" s="134"/>
      <c r="I45" s="150"/>
    </row>
    <row r="46" spans="1:9">
      <c r="A46" s="332"/>
      <c r="B46" s="333"/>
      <c r="C46" s="337" t="s">
        <v>42</v>
      </c>
      <c r="D46" s="334" t="s">
        <v>43</v>
      </c>
      <c r="E46" s="335"/>
      <c r="F46" s="98">
        <v>0</v>
      </c>
      <c r="G46" s="97">
        <v>0</v>
      </c>
      <c r="H46" s="98">
        <v>0</v>
      </c>
      <c r="I46" s="97">
        <v>0</v>
      </c>
    </row>
    <row r="47" spans="1:9">
      <c r="A47" s="332"/>
      <c r="B47" s="333"/>
      <c r="C47" s="337" t="s">
        <v>44</v>
      </c>
      <c r="D47" s="334" t="s">
        <v>45</v>
      </c>
      <c r="E47" s="335"/>
      <c r="F47" s="98">
        <v>0</v>
      </c>
      <c r="G47" s="97">
        <v>0</v>
      </c>
      <c r="H47" s="98">
        <v>0</v>
      </c>
      <c r="I47" s="97">
        <v>0</v>
      </c>
    </row>
    <row r="48" spans="1:9">
      <c r="A48" s="332"/>
      <c r="B48" s="336" t="s">
        <v>128</v>
      </c>
      <c r="C48" s="334" t="s">
        <v>121</v>
      </c>
      <c r="D48" s="334"/>
      <c r="E48" s="335"/>
      <c r="F48" s="98"/>
      <c r="G48" s="97"/>
      <c r="H48" s="98"/>
      <c r="I48" s="97"/>
    </row>
    <row r="49" spans="1:9">
      <c r="A49" s="332"/>
      <c r="B49" s="333"/>
      <c r="C49" s="337" t="s">
        <v>42</v>
      </c>
      <c r="D49" s="334" t="s">
        <v>122</v>
      </c>
      <c r="E49" s="335"/>
      <c r="F49" s="98">
        <v>4456</v>
      </c>
      <c r="G49" s="97">
        <v>4812</v>
      </c>
      <c r="H49" s="98">
        <v>45208</v>
      </c>
      <c r="I49" s="97">
        <v>47497</v>
      </c>
    </row>
    <row r="50" spans="1:9">
      <c r="A50" s="332"/>
      <c r="B50" s="333"/>
      <c r="C50" s="337" t="s">
        <v>44</v>
      </c>
      <c r="D50" s="334" t="s">
        <v>123</v>
      </c>
      <c r="E50" s="335"/>
      <c r="F50" s="98">
        <v>0</v>
      </c>
      <c r="G50" s="97">
        <v>0</v>
      </c>
      <c r="H50" s="97">
        <v>0</v>
      </c>
      <c r="I50" s="97">
        <v>0</v>
      </c>
    </row>
    <row r="51" spans="1:9">
      <c r="A51" s="332"/>
      <c r="B51" s="336" t="s">
        <v>129</v>
      </c>
      <c r="C51" s="334" t="s">
        <v>86</v>
      </c>
      <c r="D51" s="334"/>
      <c r="E51" s="335"/>
      <c r="F51" s="98">
        <v>0</v>
      </c>
      <c r="G51" s="98">
        <v>0</v>
      </c>
      <c r="H51" s="98">
        <v>0</v>
      </c>
      <c r="I51" s="97">
        <v>0</v>
      </c>
    </row>
    <row r="52" spans="1:9">
      <c r="A52" s="332"/>
      <c r="B52" s="338"/>
      <c r="C52" s="339"/>
      <c r="D52" s="339"/>
      <c r="E52" s="340"/>
      <c r="F52" s="105"/>
      <c r="G52" s="152"/>
      <c r="H52" s="152"/>
      <c r="I52" s="152"/>
    </row>
    <row r="53" spans="1:9">
      <c r="A53" s="341" t="s">
        <v>124</v>
      </c>
      <c r="B53" s="323" t="s">
        <v>125</v>
      </c>
      <c r="C53" s="324"/>
      <c r="D53" s="324"/>
      <c r="E53" s="325"/>
      <c r="F53" s="53"/>
      <c r="G53" s="37"/>
      <c r="H53" s="37"/>
      <c r="I53" s="37"/>
    </row>
    <row r="54" spans="1:9">
      <c r="A54" s="332"/>
      <c r="B54" s="349" t="s">
        <v>127</v>
      </c>
      <c r="C54" s="350" t="s">
        <v>126</v>
      </c>
      <c r="D54" s="350"/>
      <c r="E54" s="351"/>
      <c r="F54" s="134"/>
      <c r="G54" s="150"/>
      <c r="H54" s="150"/>
      <c r="I54" s="150"/>
    </row>
    <row r="55" spans="1:9">
      <c r="A55" s="332"/>
      <c r="B55" s="333"/>
      <c r="C55" s="337" t="s">
        <v>42</v>
      </c>
      <c r="D55" s="334" t="s">
        <v>43</v>
      </c>
      <c r="E55" s="335"/>
      <c r="F55" s="98">
        <v>11919411</v>
      </c>
      <c r="G55" s="97">
        <v>7851216</v>
      </c>
      <c r="H55" s="98">
        <v>11979117</v>
      </c>
      <c r="I55" s="97">
        <v>7910144</v>
      </c>
    </row>
    <row r="56" spans="1:9">
      <c r="A56" s="332"/>
      <c r="B56" s="333"/>
      <c r="C56" s="337" t="s">
        <v>44</v>
      </c>
      <c r="D56" s="334" t="s">
        <v>45</v>
      </c>
      <c r="E56" s="335"/>
      <c r="F56" s="98">
        <v>12543898</v>
      </c>
      <c r="G56" s="97">
        <v>15758764</v>
      </c>
      <c r="H56" s="97">
        <v>12543898</v>
      </c>
      <c r="I56" s="97">
        <v>15758764</v>
      </c>
    </row>
    <row r="57" spans="1:9">
      <c r="A57" s="332"/>
      <c r="B57" s="336" t="s">
        <v>128</v>
      </c>
      <c r="C57" s="337" t="s">
        <v>86</v>
      </c>
      <c r="D57" s="334"/>
      <c r="E57" s="335"/>
      <c r="F57" s="98">
        <v>0</v>
      </c>
      <c r="G57" s="97">
        <v>0</v>
      </c>
      <c r="H57" s="97">
        <v>0</v>
      </c>
      <c r="I57" s="97">
        <v>0</v>
      </c>
    </row>
    <row r="58" spans="1:9">
      <c r="A58" s="352"/>
      <c r="B58" s="338"/>
      <c r="C58" s="353"/>
      <c r="D58" s="339"/>
      <c r="E58" s="340"/>
      <c r="F58" s="149"/>
      <c r="G58" s="149"/>
      <c r="H58" s="149"/>
      <c r="I58" s="149"/>
    </row>
    <row r="60" spans="1:9">
      <c r="F60" s="354"/>
    </row>
    <row r="61" spans="1:9">
      <c r="F61" s="354"/>
      <c r="G61" s="354"/>
      <c r="H61" s="354"/>
    </row>
    <row r="62" spans="1:9">
      <c r="F62" s="354"/>
      <c r="G62" s="354"/>
      <c r="H62" s="354"/>
    </row>
    <row r="63" spans="1:9">
      <c r="F63" s="354"/>
      <c r="G63" s="354"/>
    </row>
  </sheetData>
  <mergeCells count="2">
    <mergeCell ref="A10:A11"/>
    <mergeCell ref="B10:E11"/>
  </mergeCells>
  <printOptions horizontalCentered="1"/>
  <pageMargins left="0.511811023622047" right="0.511811023622047" top="0.511811023622047" bottom="0.98425196850393704" header="0.23622047244094499" footer="0.23622047244094499"/>
  <pageSetup scale="75" orientation="portrait" r:id="rId1"/>
  <headerFooter scaleWithDoc="0">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dimension ref="A1:H36"/>
  <sheetViews>
    <sheetView showGridLines="0" workbookViewId="0"/>
  </sheetViews>
  <sheetFormatPr defaultRowHeight="12.75"/>
  <cols>
    <col min="1" max="1" width="5.7109375" style="69" customWidth="1"/>
    <col min="2" max="2" width="2.7109375" style="69" customWidth="1"/>
    <col min="3" max="3" width="28.7109375" style="69" customWidth="1"/>
    <col min="4" max="8" width="17.7109375" style="69" customWidth="1"/>
    <col min="9" max="16384" width="9.140625" style="69"/>
  </cols>
  <sheetData>
    <row r="1" spans="1:8">
      <c r="A1" s="26"/>
      <c r="B1" s="27"/>
      <c r="C1" s="27"/>
      <c r="D1" s="27"/>
      <c r="E1" s="27"/>
      <c r="F1" s="27"/>
      <c r="G1" s="27"/>
      <c r="H1" s="28"/>
    </row>
    <row r="2" spans="1:8">
      <c r="A2" s="29"/>
      <c r="B2" s="4"/>
      <c r="C2" s="4"/>
      <c r="D2" s="4"/>
      <c r="E2" s="4"/>
      <c r="F2" s="4"/>
      <c r="G2" s="4"/>
      <c r="H2" s="30"/>
    </row>
    <row r="3" spans="1:8">
      <c r="A3" s="29"/>
      <c r="B3" s="4"/>
      <c r="C3" s="4"/>
      <c r="D3" s="4"/>
      <c r="E3" s="4"/>
      <c r="F3" s="4"/>
      <c r="G3" s="4"/>
      <c r="H3" s="30"/>
    </row>
    <row r="4" spans="1:8">
      <c r="A4" s="29"/>
      <c r="B4" s="4"/>
      <c r="C4" s="4"/>
      <c r="D4" s="4"/>
      <c r="E4" s="4"/>
      <c r="F4" s="4"/>
      <c r="G4" s="4"/>
      <c r="H4" s="30"/>
    </row>
    <row r="5" spans="1:8">
      <c r="A5" s="82" t="s">
        <v>341</v>
      </c>
      <c r="B5" s="83"/>
      <c r="C5" s="83"/>
      <c r="D5" s="83"/>
      <c r="E5" s="83"/>
      <c r="F5" s="83"/>
      <c r="G5" s="83"/>
      <c r="H5" s="84"/>
    </row>
    <row r="6" spans="1:8">
      <c r="A6" s="85" t="str">
        <f>Sheet1!A6</f>
        <v>PT BANK RAKYAT INDONESIA (PERSERO) Tbk</v>
      </c>
      <c r="B6" s="86"/>
      <c r="C6" s="86"/>
      <c r="D6" s="86"/>
      <c r="E6" s="86"/>
      <c r="F6" s="86"/>
      <c r="G6" s="86"/>
      <c r="H6" s="87"/>
    </row>
    <row r="7" spans="1:8">
      <c r="A7" s="154" t="s">
        <v>538</v>
      </c>
      <c r="B7" s="86"/>
      <c r="C7" s="86"/>
      <c r="D7" s="86"/>
      <c r="E7" s="86"/>
      <c r="F7" s="86"/>
      <c r="G7" s="86"/>
      <c r="H7" s="87"/>
    </row>
    <row r="8" spans="1:8">
      <c r="A8" s="85"/>
      <c r="B8" s="86"/>
      <c r="C8" s="86"/>
      <c r="D8" s="86"/>
      <c r="E8" s="86"/>
      <c r="F8" s="86"/>
      <c r="G8" s="86"/>
      <c r="H8" s="87"/>
    </row>
    <row r="9" spans="1:8">
      <c r="A9" s="88"/>
      <c r="B9" s="89"/>
      <c r="C9" s="89"/>
      <c r="D9" s="89"/>
      <c r="E9" s="89"/>
      <c r="F9" s="89"/>
      <c r="G9" s="89"/>
      <c r="H9" s="90" t="s">
        <v>347</v>
      </c>
    </row>
    <row r="10" spans="1:8">
      <c r="A10" s="459" t="s">
        <v>0</v>
      </c>
      <c r="B10" s="462" t="s">
        <v>153</v>
      </c>
      <c r="C10" s="463"/>
      <c r="D10" s="12" t="s">
        <v>518</v>
      </c>
      <c r="E10" s="38"/>
      <c r="F10" s="38"/>
      <c r="G10" s="38"/>
      <c r="H10" s="13"/>
    </row>
    <row r="11" spans="1:8">
      <c r="A11" s="460"/>
      <c r="B11" s="464"/>
      <c r="C11" s="465"/>
      <c r="D11" s="459" t="s">
        <v>413</v>
      </c>
      <c r="E11" s="12" t="s">
        <v>154</v>
      </c>
      <c r="F11" s="13"/>
      <c r="G11" s="12" t="s">
        <v>301</v>
      </c>
      <c r="H11" s="13"/>
    </row>
    <row r="12" spans="1:8">
      <c r="A12" s="461"/>
      <c r="B12" s="466"/>
      <c r="C12" s="467"/>
      <c r="D12" s="461"/>
      <c r="E12" s="78" t="s">
        <v>155</v>
      </c>
      <c r="F12" s="78" t="s">
        <v>156</v>
      </c>
      <c r="G12" s="39" t="s">
        <v>157</v>
      </c>
      <c r="H12" s="39" t="s">
        <v>302</v>
      </c>
    </row>
    <row r="13" spans="1:8">
      <c r="A13" s="158" t="s">
        <v>158</v>
      </c>
      <c r="B13" s="34" t="s">
        <v>159</v>
      </c>
      <c r="C13" s="15"/>
      <c r="D13" s="15"/>
      <c r="E13" s="15"/>
      <c r="F13" s="15"/>
      <c r="G13" s="15"/>
      <c r="H13" s="17"/>
    </row>
    <row r="14" spans="1:8">
      <c r="A14" s="155" t="s">
        <v>127</v>
      </c>
      <c r="B14" s="156" t="s">
        <v>103</v>
      </c>
      <c r="C14" s="129"/>
      <c r="D14" s="93">
        <v>3044785</v>
      </c>
      <c r="E14" s="93">
        <v>3044785</v>
      </c>
      <c r="F14" s="93">
        <v>0</v>
      </c>
      <c r="G14" s="94">
        <v>10</v>
      </c>
      <c r="H14" s="97">
        <v>0</v>
      </c>
    </row>
    <row r="15" spans="1:8">
      <c r="A15" s="95" t="s">
        <v>128</v>
      </c>
      <c r="B15" s="151" t="s">
        <v>100</v>
      </c>
      <c r="C15" s="96"/>
      <c r="D15" s="97">
        <v>7578477</v>
      </c>
      <c r="E15" s="97">
        <v>7578477</v>
      </c>
      <c r="F15" s="97">
        <v>0</v>
      </c>
      <c r="G15" s="97">
        <v>1992</v>
      </c>
      <c r="H15" s="97">
        <v>0</v>
      </c>
    </row>
    <row r="16" spans="1:8">
      <c r="A16" s="95" t="s">
        <v>129</v>
      </c>
      <c r="B16" s="151" t="s">
        <v>102</v>
      </c>
      <c r="C16" s="96"/>
      <c r="D16" s="97"/>
      <c r="E16" s="97"/>
      <c r="F16" s="97"/>
      <c r="G16" s="97"/>
      <c r="H16" s="97"/>
    </row>
    <row r="17" spans="1:8">
      <c r="A17" s="95"/>
      <c r="B17" s="96" t="s">
        <v>42</v>
      </c>
      <c r="C17" s="96" t="s">
        <v>160</v>
      </c>
      <c r="D17" s="97">
        <v>0</v>
      </c>
      <c r="E17" s="97">
        <v>0</v>
      </c>
      <c r="F17" s="97">
        <v>0</v>
      </c>
      <c r="G17" s="97">
        <v>0</v>
      </c>
      <c r="H17" s="97">
        <v>0</v>
      </c>
    </row>
    <row r="18" spans="1:8">
      <c r="A18" s="95"/>
      <c r="B18" s="96" t="s">
        <v>44</v>
      </c>
      <c r="C18" s="96" t="s">
        <v>161</v>
      </c>
      <c r="D18" s="97">
        <v>0</v>
      </c>
      <c r="E18" s="97">
        <v>0</v>
      </c>
      <c r="F18" s="97">
        <v>0</v>
      </c>
      <c r="G18" s="97">
        <v>0</v>
      </c>
      <c r="H18" s="97">
        <v>0</v>
      </c>
    </row>
    <row r="19" spans="1:8">
      <c r="A19" s="95" t="s">
        <v>131</v>
      </c>
      <c r="B19" s="151" t="s">
        <v>162</v>
      </c>
      <c r="C19" s="96"/>
      <c r="D19" s="97">
        <v>0</v>
      </c>
      <c r="E19" s="97">
        <v>0</v>
      </c>
      <c r="F19" s="97">
        <v>0</v>
      </c>
      <c r="G19" s="97">
        <v>0</v>
      </c>
      <c r="H19" s="97">
        <v>0</v>
      </c>
    </row>
    <row r="20" spans="1:8">
      <c r="A20" s="95" t="s">
        <v>132</v>
      </c>
      <c r="B20" s="151" t="s">
        <v>101</v>
      </c>
      <c r="C20" s="96"/>
      <c r="D20" s="97">
        <v>8705687</v>
      </c>
      <c r="E20" s="97">
        <v>8705687</v>
      </c>
      <c r="F20" s="97">
        <v>0</v>
      </c>
      <c r="G20" s="97">
        <v>0</v>
      </c>
      <c r="H20" s="97">
        <v>112160</v>
      </c>
    </row>
    <row r="21" spans="1:8">
      <c r="A21" s="95" t="s">
        <v>133</v>
      </c>
      <c r="B21" s="96" t="s">
        <v>86</v>
      </c>
      <c r="C21" s="96"/>
      <c r="D21" s="97">
        <v>0</v>
      </c>
      <c r="E21" s="97">
        <v>0</v>
      </c>
      <c r="F21" s="97">
        <v>0</v>
      </c>
      <c r="G21" s="97">
        <v>0</v>
      </c>
      <c r="H21" s="97">
        <v>0</v>
      </c>
    </row>
    <row r="22" spans="1:8">
      <c r="A22" s="95"/>
      <c r="B22" s="104"/>
      <c r="C22" s="104"/>
      <c r="D22" s="149"/>
      <c r="E22" s="149"/>
      <c r="F22" s="149"/>
      <c r="G22" s="149"/>
      <c r="H22" s="149"/>
    </row>
    <row r="23" spans="1:8">
      <c r="A23" s="157" t="s">
        <v>163</v>
      </c>
      <c r="B23" s="19" t="s">
        <v>164</v>
      </c>
      <c r="C23" s="15"/>
      <c r="D23" s="16"/>
      <c r="E23" s="16"/>
      <c r="F23" s="16"/>
      <c r="G23" s="16"/>
      <c r="H23" s="23"/>
    </row>
    <row r="24" spans="1:8">
      <c r="A24" s="95" t="s">
        <v>127</v>
      </c>
      <c r="B24" s="156" t="s">
        <v>100</v>
      </c>
      <c r="C24" s="129"/>
      <c r="D24" s="93">
        <v>0</v>
      </c>
      <c r="E24" s="93">
        <v>0</v>
      </c>
      <c r="F24" s="93">
        <v>0</v>
      </c>
      <c r="G24" s="93">
        <v>0</v>
      </c>
      <c r="H24" s="93">
        <v>0</v>
      </c>
    </row>
    <row r="25" spans="1:8">
      <c r="A25" s="95" t="s">
        <v>128</v>
      </c>
      <c r="B25" s="151" t="s">
        <v>102</v>
      </c>
      <c r="C25" s="96"/>
      <c r="D25" s="97"/>
      <c r="E25" s="97"/>
      <c r="F25" s="97"/>
      <c r="G25" s="97"/>
      <c r="H25" s="97"/>
    </row>
    <row r="26" spans="1:8">
      <c r="A26" s="95"/>
      <c r="B26" s="96" t="s">
        <v>42</v>
      </c>
      <c r="C26" s="96" t="s">
        <v>160</v>
      </c>
      <c r="D26" s="97">
        <v>0</v>
      </c>
      <c r="E26" s="97">
        <v>0</v>
      </c>
      <c r="F26" s="97">
        <v>0</v>
      </c>
      <c r="G26" s="97">
        <v>0</v>
      </c>
      <c r="H26" s="97">
        <v>0</v>
      </c>
    </row>
    <row r="27" spans="1:8">
      <c r="A27" s="95"/>
      <c r="B27" s="96" t="s">
        <v>44</v>
      </c>
      <c r="C27" s="96" t="s">
        <v>161</v>
      </c>
      <c r="D27" s="97">
        <v>0</v>
      </c>
      <c r="E27" s="97">
        <v>0</v>
      </c>
      <c r="F27" s="97">
        <v>0</v>
      </c>
      <c r="G27" s="97">
        <v>0</v>
      </c>
      <c r="H27" s="97">
        <v>0</v>
      </c>
    </row>
    <row r="28" spans="1:8">
      <c r="A28" s="95" t="s">
        <v>129</v>
      </c>
      <c r="B28" s="151" t="s">
        <v>162</v>
      </c>
      <c r="C28" s="96"/>
      <c r="D28" s="97">
        <v>0</v>
      </c>
      <c r="E28" s="97">
        <v>0</v>
      </c>
      <c r="F28" s="97">
        <v>0</v>
      </c>
      <c r="G28" s="97">
        <v>0</v>
      </c>
      <c r="H28" s="97">
        <v>0</v>
      </c>
    </row>
    <row r="29" spans="1:8">
      <c r="A29" s="95" t="s">
        <v>131</v>
      </c>
      <c r="B29" s="151" t="s">
        <v>101</v>
      </c>
      <c r="C29" s="96"/>
      <c r="D29" s="97">
        <v>5026926.5625</v>
      </c>
      <c r="E29" s="97">
        <v>5026926.5625</v>
      </c>
      <c r="F29" s="97">
        <v>0</v>
      </c>
      <c r="G29" s="97">
        <v>59443</v>
      </c>
      <c r="H29" s="97">
        <v>53780</v>
      </c>
    </row>
    <row r="30" spans="1:8">
      <c r="A30" s="95" t="s">
        <v>132</v>
      </c>
      <c r="B30" s="96" t="s">
        <v>86</v>
      </c>
      <c r="C30" s="96"/>
      <c r="D30" s="97">
        <v>0</v>
      </c>
      <c r="E30" s="97">
        <v>0</v>
      </c>
      <c r="F30" s="97">
        <v>0</v>
      </c>
      <c r="G30" s="97">
        <v>0</v>
      </c>
      <c r="H30" s="97">
        <v>0</v>
      </c>
    </row>
    <row r="31" spans="1:8">
      <c r="A31" s="95"/>
      <c r="B31" s="104"/>
      <c r="C31" s="104"/>
      <c r="D31" s="149"/>
      <c r="E31" s="149"/>
      <c r="F31" s="149"/>
      <c r="G31" s="149"/>
      <c r="H31" s="149"/>
    </row>
    <row r="32" spans="1:8">
      <c r="A32" s="157" t="s">
        <v>165</v>
      </c>
      <c r="B32" s="19" t="s">
        <v>86</v>
      </c>
      <c r="C32" s="15"/>
      <c r="D32" s="53">
        <v>7647683</v>
      </c>
      <c r="E32" s="53">
        <v>7647683</v>
      </c>
      <c r="F32" s="37">
        <v>0</v>
      </c>
      <c r="G32" s="37">
        <v>32204</v>
      </c>
      <c r="H32" s="53">
        <v>178925</v>
      </c>
    </row>
    <row r="33" spans="1:8">
      <c r="A33" s="95"/>
      <c r="D33" s="72"/>
      <c r="E33" s="72"/>
      <c r="F33" s="36"/>
      <c r="G33" s="36"/>
      <c r="H33" s="72"/>
    </row>
    <row r="34" spans="1:8">
      <c r="A34" s="18"/>
      <c r="B34" s="19" t="s">
        <v>166</v>
      </c>
      <c r="C34" s="17"/>
      <c r="D34" s="53">
        <f>SUM(D14:D33)</f>
        <v>32003558.5625</v>
      </c>
      <c r="E34" s="53">
        <f>SUM(E14:E33)</f>
        <v>32003558.5625</v>
      </c>
      <c r="F34" s="37">
        <f>SUM(F14:F33)</f>
        <v>0</v>
      </c>
      <c r="G34" s="53">
        <f>SUM(G14:G33)</f>
        <v>93649</v>
      </c>
      <c r="H34" s="53">
        <f>SUM(H14:H33)</f>
        <v>344865</v>
      </c>
    </row>
    <row r="36" spans="1:8">
      <c r="D36" s="11"/>
    </row>
  </sheetData>
  <mergeCells count="3">
    <mergeCell ref="A10:A12"/>
    <mergeCell ref="B10:C12"/>
    <mergeCell ref="D11:D12"/>
  </mergeCells>
  <printOptions horizontalCentered="1"/>
  <pageMargins left="0.511811023622047" right="0.511811023622047" top="0.511811023622047" bottom="0.98425196850393704" header="0.23622047244094499" footer="0.23622047244094499"/>
  <pageSetup scale="76" orientation="portrait" r:id="rId1"/>
  <headerFooter scaleWithDoc="0">
    <oddFooter>&amp;C&amp;G</oddFooter>
  </headerFooter>
  <ignoredErrors>
    <ignoredError sqref="A14:A30" numberStoredAsText="1"/>
  </ignoredErrors>
  <drawing r:id="rId2"/>
  <legacyDrawingHF r:id="rId3"/>
</worksheet>
</file>

<file path=xl/worksheets/sheet5.xml><?xml version="1.0" encoding="utf-8"?>
<worksheet xmlns="http://schemas.openxmlformats.org/spreadsheetml/2006/main" xmlns:r="http://schemas.openxmlformats.org/officeDocument/2006/relationships">
  <dimension ref="A1:Q141"/>
  <sheetViews>
    <sheetView showGridLines="0" workbookViewId="0"/>
  </sheetViews>
  <sheetFormatPr defaultRowHeight="12.75"/>
  <cols>
    <col min="1" max="1" width="5.7109375" style="69" customWidth="1"/>
    <col min="2" max="3" width="2.7109375" style="69" customWidth="1"/>
    <col min="4" max="4" width="35.28515625" style="69" customWidth="1"/>
    <col min="5" max="16" width="12.7109375" style="69" customWidth="1"/>
    <col min="17" max="16384" width="9.140625" style="69"/>
  </cols>
  <sheetData>
    <row r="1" spans="1:16">
      <c r="A1" s="26"/>
      <c r="B1" s="27"/>
      <c r="C1" s="27"/>
      <c r="D1" s="27"/>
      <c r="E1" s="27"/>
      <c r="F1" s="27"/>
      <c r="G1" s="27"/>
      <c r="H1" s="27"/>
      <c r="I1" s="27"/>
      <c r="J1" s="27"/>
      <c r="K1" s="27"/>
      <c r="L1" s="27"/>
      <c r="M1" s="27"/>
      <c r="N1" s="27"/>
      <c r="O1" s="27"/>
      <c r="P1" s="28"/>
    </row>
    <row r="2" spans="1:16">
      <c r="A2" s="29"/>
      <c r="B2" s="4"/>
      <c r="C2" s="4"/>
      <c r="D2" s="4"/>
      <c r="E2" s="4"/>
      <c r="F2" s="4"/>
      <c r="G2" s="4"/>
      <c r="H2" s="4"/>
      <c r="I2" s="4"/>
      <c r="J2" s="4"/>
      <c r="K2" s="4"/>
      <c r="L2" s="4"/>
      <c r="M2" s="4"/>
      <c r="N2" s="4"/>
      <c r="O2" s="4"/>
      <c r="P2" s="30"/>
    </row>
    <row r="3" spans="1:16">
      <c r="A3" s="29"/>
      <c r="B3" s="4"/>
      <c r="C3" s="4"/>
      <c r="D3" s="4"/>
      <c r="E3" s="4"/>
      <c r="F3" s="4"/>
      <c r="G3" s="4"/>
      <c r="H3" s="4"/>
      <c r="I3" s="4"/>
      <c r="J3" s="4"/>
      <c r="K3" s="4"/>
      <c r="L3" s="4"/>
      <c r="M3" s="4"/>
      <c r="N3" s="4"/>
      <c r="O3" s="4"/>
      <c r="P3" s="30"/>
    </row>
    <row r="4" spans="1:16">
      <c r="A4" s="29"/>
      <c r="B4" s="4"/>
      <c r="C4" s="4"/>
      <c r="D4" s="4"/>
      <c r="E4" s="4"/>
      <c r="F4" s="4"/>
      <c r="G4" s="4"/>
      <c r="H4" s="4"/>
      <c r="I4" s="4"/>
      <c r="J4" s="4"/>
      <c r="K4" s="4"/>
      <c r="L4" s="4"/>
      <c r="M4" s="4"/>
      <c r="N4" s="4"/>
      <c r="O4" s="4"/>
      <c r="P4" s="30"/>
    </row>
    <row r="5" spans="1:16">
      <c r="A5" s="82" t="s">
        <v>296</v>
      </c>
      <c r="B5" s="83"/>
      <c r="C5" s="83"/>
      <c r="D5" s="83"/>
      <c r="E5" s="83"/>
      <c r="F5" s="83"/>
      <c r="G5" s="83"/>
      <c r="H5" s="83"/>
      <c r="I5" s="83"/>
      <c r="J5" s="83"/>
      <c r="K5" s="83"/>
      <c r="L5" s="83"/>
      <c r="M5" s="83"/>
      <c r="N5" s="83"/>
      <c r="O5" s="83"/>
      <c r="P5" s="84"/>
    </row>
    <row r="6" spans="1:16">
      <c r="A6" s="85" t="str">
        <f>Sheet1!A6</f>
        <v>PT BANK RAKYAT INDONESIA (PERSERO) Tbk</v>
      </c>
      <c r="B6" s="86"/>
      <c r="C6" s="86"/>
      <c r="D6" s="86"/>
      <c r="E6" s="86"/>
      <c r="F6" s="86"/>
      <c r="G6" s="86"/>
      <c r="H6" s="86"/>
      <c r="I6" s="86"/>
      <c r="J6" s="86"/>
      <c r="K6" s="86"/>
      <c r="L6" s="86"/>
      <c r="M6" s="86"/>
      <c r="N6" s="86"/>
      <c r="O6" s="86"/>
      <c r="P6" s="87"/>
    </row>
    <row r="7" spans="1:16">
      <c r="A7" s="85" t="s">
        <v>536</v>
      </c>
      <c r="B7" s="86"/>
      <c r="C7" s="86"/>
      <c r="D7" s="86"/>
      <c r="E7" s="86"/>
      <c r="F7" s="86"/>
      <c r="G7" s="86"/>
      <c r="H7" s="86"/>
      <c r="I7" s="86"/>
      <c r="J7" s="86"/>
      <c r="K7" s="86"/>
      <c r="L7" s="86"/>
      <c r="M7" s="86"/>
      <c r="N7" s="86"/>
      <c r="O7" s="86"/>
      <c r="P7" s="87"/>
    </row>
    <row r="8" spans="1:16">
      <c r="A8" s="85"/>
      <c r="B8" s="86"/>
      <c r="C8" s="86"/>
      <c r="D8" s="86"/>
      <c r="E8" s="86"/>
      <c r="F8" s="86"/>
      <c r="G8" s="86"/>
      <c r="H8" s="86"/>
      <c r="I8" s="86"/>
      <c r="J8" s="86"/>
      <c r="K8" s="86"/>
      <c r="L8" s="86"/>
      <c r="M8" s="86"/>
      <c r="N8" s="86"/>
      <c r="O8" s="86"/>
      <c r="P8" s="87"/>
    </row>
    <row r="9" spans="1:16">
      <c r="A9" s="88"/>
      <c r="B9" s="89"/>
      <c r="C9" s="89"/>
      <c r="D9" s="89"/>
      <c r="E9" s="89"/>
      <c r="F9" s="89"/>
      <c r="G9" s="89"/>
      <c r="H9" s="89"/>
      <c r="I9" s="89"/>
      <c r="J9" s="89"/>
      <c r="K9" s="89"/>
      <c r="L9" s="89"/>
      <c r="M9" s="89"/>
      <c r="N9" s="161"/>
      <c r="O9" s="161"/>
      <c r="P9" s="90" t="s">
        <v>347</v>
      </c>
    </row>
    <row r="10" spans="1:16">
      <c r="A10" s="446" t="s">
        <v>0</v>
      </c>
      <c r="B10" s="470" t="s">
        <v>32</v>
      </c>
      <c r="C10" s="471"/>
      <c r="D10" s="472"/>
      <c r="E10" s="12" t="s">
        <v>518</v>
      </c>
      <c r="F10" s="40"/>
      <c r="G10" s="40"/>
      <c r="H10" s="40"/>
      <c r="I10" s="40"/>
      <c r="J10" s="40"/>
      <c r="K10" s="40"/>
      <c r="L10" s="40"/>
      <c r="M10" s="40"/>
      <c r="N10" s="40"/>
      <c r="O10" s="40"/>
      <c r="P10" s="41"/>
    </row>
    <row r="11" spans="1:16">
      <c r="A11" s="468"/>
      <c r="B11" s="473"/>
      <c r="C11" s="474"/>
      <c r="D11" s="475"/>
      <c r="E11" s="246">
        <v>42735</v>
      </c>
      <c r="F11" s="40"/>
      <c r="G11" s="40"/>
      <c r="H11" s="40"/>
      <c r="I11" s="40"/>
      <c r="J11" s="41"/>
      <c r="K11" s="246">
        <v>42369</v>
      </c>
      <c r="L11" s="229"/>
      <c r="M11" s="229"/>
      <c r="N11" s="229"/>
      <c r="O11" s="229"/>
      <c r="P11" s="230"/>
    </row>
    <row r="12" spans="1:16">
      <c r="A12" s="469"/>
      <c r="B12" s="476"/>
      <c r="C12" s="477"/>
      <c r="D12" s="478"/>
      <c r="E12" s="39" t="s">
        <v>167</v>
      </c>
      <c r="F12" s="39" t="s">
        <v>168</v>
      </c>
      <c r="G12" s="39" t="s">
        <v>169</v>
      </c>
      <c r="H12" s="39" t="s">
        <v>170</v>
      </c>
      <c r="I12" s="39" t="s">
        <v>171</v>
      </c>
      <c r="J12" s="39" t="s">
        <v>172</v>
      </c>
      <c r="K12" s="39" t="s">
        <v>167</v>
      </c>
      <c r="L12" s="39" t="s">
        <v>168</v>
      </c>
      <c r="M12" s="39" t="s">
        <v>169</v>
      </c>
      <c r="N12" s="39" t="s">
        <v>170</v>
      </c>
      <c r="O12" s="39" t="s">
        <v>171</v>
      </c>
      <c r="P12" s="39" t="s">
        <v>172</v>
      </c>
    </row>
    <row r="13" spans="1:16">
      <c r="A13" s="52" t="s">
        <v>173</v>
      </c>
      <c r="B13" s="34" t="s">
        <v>174</v>
      </c>
      <c r="C13" s="15"/>
      <c r="D13" s="15"/>
      <c r="E13" s="72"/>
      <c r="F13" s="72"/>
      <c r="G13" s="72"/>
      <c r="H13" s="72"/>
      <c r="I13" s="72"/>
      <c r="J13" s="72"/>
      <c r="K13" s="72"/>
      <c r="L13" s="72"/>
      <c r="M13" s="72"/>
      <c r="N13" s="72"/>
      <c r="O13" s="72"/>
      <c r="P13" s="72"/>
    </row>
    <row r="14" spans="1:16">
      <c r="A14" s="91" t="s">
        <v>127</v>
      </c>
      <c r="B14" s="92" t="s">
        <v>6</v>
      </c>
      <c r="C14" s="92"/>
      <c r="D14" s="92"/>
      <c r="E14" s="94"/>
      <c r="F14" s="94"/>
      <c r="G14" s="94"/>
      <c r="H14" s="94"/>
      <c r="I14" s="94"/>
      <c r="J14" s="94"/>
      <c r="K14" s="94"/>
      <c r="L14" s="94"/>
      <c r="M14" s="94"/>
      <c r="N14" s="94"/>
      <c r="O14" s="94"/>
      <c r="P14" s="94"/>
    </row>
    <row r="15" spans="1:16">
      <c r="A15" s="95"/>
      <c r="B15" s="96" t="s">
        <v>42</v>
      </c>
      <c r="C15" s="96" t="s">
        <v>43</v>
      </c>
      <c r="D15" s="96"/>
      <c r="E15" s="98">
        <v>410000</v>
      </c>
      <c r="F15" s="98">
        <v>0</v>
      </c>
      <c r="G15" s="98">
        <v>0</v>
      </c>
      <c r="H15" s="98">
        <v>0</v>
      </c>
      <c r="I15" s="98">
        <v>0</v>
      </c>
      <c r="J15" s="98">
        <f>SUM(E15:I15)</f>
        <v>410000</v>
      </c>
      <c r="K15" s="98">
        <v>400000</v>
      </c>
      <c r="L15" s="98">
        <v>0</v>
      </c>
      <c r="M15" s="98">
        <v>0</v>
      </c>
      <c r="N15" s="98">
        <v>0</v>
      </c>
      <c r="O15" s="98">
        <v>0</v>
      </c>
      <c r="P15" s="98">
        <f>SUM(K15:O15)</f>
        <v>400000</v>
      </c>
    </row>
    <row r="16" spans="1:16">
      <c r="A16" s="95"/>
      <c r="B16" s="96" t="s">
        <v>44</v>
      </c>
      <c r="C16" s="96" t="s">
        <v>45</v>
      </c>
      <c r="D16" s="96"/>
      <c r="E16" s="98">
        <v>0</v>
      </c>
      <c r="F16" s="98">
        <v>0</v>
      </c>
      <c r="G16" s="98">
        <v>0</v>
      </c>
      <c r="H16" s="98">
        <v>0</v>
      </c>
      <c r="I16" s="98">
        <v>0</v>
      </c>
      <c r="J16" s="98">
        <f>SUM(E16:I16)</f>
        <v>0</v>
      </c>
      <c r="K16" s="98">
        <v>41355</v>
      </c>
      <c r="L16" s="98">
        <v>0</v>
      </c>
      <c r="M16" s="98">
        <v>0</v>
      </c>
      <c r="N16" s="98">
        <v>0</v>
      </c>
      <c r="O16" s="98">
        <v>0</v>
      </c>
      <c r="P16" s="98">
        <f>SUM(K16:O16)</f>
        <v>41355</v>
      </c>
    </row>
    <row r="17" spans="1:16">
      <c r="A17" s="95" t="s">
        <v>128</v>
      </c>
      <c r="B17" s="99" t="s">
        <v>260</v>
      </c>
      <c r="C17" s="96"/>
      <c r="D17" s="96"/>
      <c r="E17" s="98"/>
      <c r="F17" s="98"/>
      <c r="G17" s="98"/>
      <c r="H17" s="98"/>
      <c r="I17" s="98"/>
      <c r="J17" s="98"/>
      <c r="K17" s="98"/>
      <c r="L17" s="98"/>
      <c r="M17" s="98"/>
      <c r="N17" s="98"/>
      <c r="O17" s="98"/>
      <c r="P17" s="98"/>
    </row>
    <row r="18" spans="1:16">
      <c r="A18" s="95"/>
      <c r="B18" s="96" t="s">
        <v>42</v>
      </c>
      <c r="C18" s="96" t="s">
        <v>43</v>
      </c>
      <c r="D18" s="96"/>
      <c r="E18" s="98">
        <v>0</v>
      </c>
      <c r="F18" s="98">
        <v>0</v>
      </c>
      <c r="G18" s="98">
        <v>0</v>
      </c>
      <c r="H18" s="98">
        <v>0</v>
      </c>
      <c r="I18" s="98">
        <v>0</v>
      </c>
      <c r="J18" s="98">
        <f t="shared" ref="J18:J19" si="0">SUM(E18:I18)</f>
        <v>0</v>
      </c>
      <c r="K18" s="98">
        <v>0</v>
      </c>
      <c r="L18" s="98">
        <v>0</v>
      </c>
      <c r="M18" s="98">
        <v>0</v>
      </c>
      <c r="N18" s="98">
        <v>0</v>
      </c>
      <c r="O18" s="98">
        <v>0</v>
      </c>
      <c r="P18" s="98">
        <f t="shared" ref="P18:P19" si="1">SUM(K18:O18)</f>
        <v>0</v>
      </c>
    </row>
    <row r="19" spans="1:16">
      <c r="A19" s="95"/>
      <c r="B19" s="96" t="s">
        <v>44</v>
      </c>
      <c r="C19" s="96" t="s">
        <v>45</v>
      </c>
      <c r="D19" s="96"/>
      <c r="E19" s="98">
        <v>0</v>
      </c>
      <c r="F19" s="98">
        <v>0</v>
      </c>
      <c r="G19" s="98">
        <v>0</v>
      </c>
      <c r="H19" s="98">
        <v>0</v>
      </c>
      <c r="I19" s="98">
        <v>0</v>
      </c>
      <c r="J19" s="98">
        <f t="shared" si="0"/>
        <v>0</v>
      </c>
      <c r="K19" s="98">
        <v>0</v>
      </c>
      <c r="L19" s="98">
        <v>0</v>
      </c>
      <c r="M19" s="98">
        <v>0</v>
      </c>
      <c r="N19" s="98">
        <v>0</v>
      </c>
      <c r="O19" s="98">
        <v>0</v>
      </c>
      <c r="P19" s="98">
        <f t="shared" si="1"/>
        <v>0</v>
      </c>
    </row>
    <row r="20" spans="1:16">
      <c r="A20" s="95" t="s">
        <v>129</v>
      </c>
      <c r="B20" s="96" t="s">
        <v>8</v>
      </c>
      <c r="C20" s="96"/>
      <c r="D20" s="96"/>
      <c r="E20" s="98"/>
      <c r="F20" s="98"/>
      <c r="G20" s="98"/>
      <c r="H20" s="98"/>
      <c r="I20" s="98"/>
      <c r="J20" s="98"/>
      <c r="K20" s="98"/>
      <c r="L20" s="98"/>
      <c r="M20" s="98"/>
      <c r="N20" s="98"/>
      <c r="O20" s="98"/>
      <c r="P20" s="98"/>
    </row>
    <row r="21" spans="1:16">
      <c r="A21" s="95"/>
      <c r="B21" s="96" t="s">
        <v>42</v>
      </c>
      <c r="C21" s="96" t="s">
        <v>43</v>
      </c>
      <c r="D21" s="96"/>
      <c r="E21" s="98">
        <v>0</v>
      </c>
      <c r="F21" s="98">
        <v>0</v>
      </c>
      <c r="G21" s="98">
        <v>0</v>
      </c>
      <c r="H21" s="98">
        <v>0</v>
      </c>
      <c r="I21" s="98">
        <v>0</v>
      </c>
      <c r="J21" s="98">
        <f t="shared" ref="J21:J22" si="2">SUM(E21:I21)</f>
        <v>0</v>
      </c>
      <c r="K21" s="98">
        <v>0</v>
      </c>
      <c r="L21" s="98">
        <v>0</v>
      </c>
      <c r="M21" s="98">
        <v>0</v>
      </c>
      <c r="N21" s="98">
        <v>0</v>
      </c>
      <c r="O21" s="98">
        <v>0</v>
      </c>
      <c r="P21" s="98">
        <f t="shared" ref="P21:P22" si="3">SUM(K21:O21)</f>
        <v>0</v>
      </c>
    </row>
    <row r="22" spans="1:16">
      <c r="A22" s="95"/>
      <c r="B22" s="96" t="s">
        <v>44</v>
      </c>
      <c r="C22" s="96" t="s">
        <v>45</v>
      </c>
      <c r="D22" s="96"/>
      <c r="E22" s="98">
        <v>0</v>
      </c>
      <c r="F22" s="98">
        <v>0</v>
      </c>
      <c r="G22" s="98">
        <v>0</v>
      </c>
      <c r="H22" s="98">
        <v>0</v>
      </c>
      <c r="I22" s="98">
        <v>0</v>
      </c>
      <c r="J22" s="98">
        <f t="shared" si="2"/>
        <v>0</v>
      </c>
      <c r="K22" s="98">
        <v>0</v>
      </c>
      <c r="L22" s="98">
        <v>0</v>
      </c>
      <c r="M22" s="98">
        <v>0</v>
      </c>
      <c r="N22" s="98">
        <v>0</v>
      </c>
      <c r="O22" s="98">
        <v>0</v>
      </c>
      <c r="P22" s="98">
        <f t="shared" si="3"/>
        <v>0</v>
      </c>
    </row>
    <row r="23" spans="1:16" ht="25.5" customHeight="1">
      <c r="A23" s="102" t="s">
        <v>131</v>
      </c>
      <c r="B23" s="437" t="s">
        <v>202</v>
      </c>
      <c r="C23" s="444"/>
      <c r="D23" s="444"/>
      <c r="E23" s="98"/>
      <c r="F23" s="98"/>
      <c r="G23" s="98"/>
      <c r="H23" s="98"/>
      <c r="I23" s="98"/>
      <c r="J23" s="98"/>
      <c r="K23" s="98"/>
      <c r="L23" s="98"/>
      <c r="M23" s="98"/>
      <c r="N23" s="98"/>
      <c r="O23" s="98"/>
      <c r="P23" s="98"/>
    </row>
    <row r="24" spans="1:16">
      <c r="A24" s="95"/>
      <c r="B24" s="96" t="s">
        <v>42</v>
      </c>
      <c r="C24" s="96" t="s">
        <v>43</v>
      </c>
      <c r="D24" s="96"/>
      <c r="E24" s="98">
        <v>0</v>
      </c>
      <c r="F24" s="98">
        <v>0</v>
      </c>
      <c r="G24" s="98">
        <v>0</v>
      </c>
      <c r="H24" s="98">
        <v>0</v>
      </c>
      <c r="I24" s="98">
        <v>0</v>
      </c>
      <c r="J24" s="98">
        <f t="shared" ref="J24:J25" si="4">SUM(E24:I24)</f>
        <v>0</v>
      </c>
      <c r="K24" s="98">
        <v>0</v>
      </c>
      <c r="L24" s="98">
        <v>0</v>
      </c>
      <c r="M24" s="98">
        <v>0</v>
      </c>
      <c r="N24" s="98">
        <v>0</v>
      </c>
      <c r="O24" s="98">
        <v>0</v>
      </c>
      <c r="P24" s="98">
        <f t="shared" ref="P24:P25" si="5">SUM(K24:O24)</f>
        <v>0</v>
      </c>
    </row>
    <row r="25" spans="1:16">
      <c r="A25" s="95"/>
      <c r="B25" s="96" t="s">
        <v>44</v>
      </c>
      <c r="C25" s="96" t="s">
        <v>45</v>
      </c>
      <c r="D25" s="96"/>
      <c r="E25" s="98">
        <v>0</v>
      </c>
      <c r="F25" s="98">
        <v>0</v>
      </c>
      <c r="G25" s="98">
        <v>0</v>
      </c>
      <c r="H25" s="98">
        <v>0</v>
      </c>
      <c r="I25" s="98">
        <v>0</v>
      </c>
      <c r="J25" s="98">
        <f t="shared" si="4"/>
        <v>0</v>
      </c>
      <c r="K25" s="98">
        <v>0</v>
      </c>
      <c r="L25" s="98">
        <v>0</v>
      </c>
      <c r="M25" s="98">
        <v>0</v>
      </c>
      <c r="N25" s="98">
        <v>0</v>
      </c>
      <c r="O25" s="98">
        <v>0</v>
      </c>
      <c r="P25" s="98">
        <f t="shared" si="5"/>
        <v>0</v>
      </c>
    </row>
    <row r="26" spans="1:16" ht="25.5" customHeight="1">
      <c r="A26" s="102" t="s">
        <v>132</v>
      </c>
      <c r="B26" s="444" t="s">
        <v>184</v>
      </c>
      <c r="C26" s="444"/>
      <c r="D26" s="444"/>
      <c r="E26" s="98"/>
      <c r="F26" s="98"/>
      <c r="G26" s="98"/>
      <c r="H26" s="98"/>
      <c r="I26" s="98"/>
      <c r="J26" s="98"/>
      <c r="K26" s="98"/>
      <c r="L26" s="98"/>
      <c r="M26" s="98"/>
      <c r="N26" s="98"/>
      <c r="O26" s="98"/>
      <c r="P26" s="98"/>
    </row>
    <row r="27" spans="1:16">
      <c r="A27" s="95"/>
      <c r="B27" s="96" t="s">
        <v>42</v>
      </c>
      <c r="C27" s="96" t="s">
        <v>43</v>
      </c>
      <c r="D27" s="96"/>
      <c r="E27" s="98">
        <v>0</v>
      </c>
      <c r="F27" s="98">
        <v>0</v>
      </c>
      <c r="G27" s="98">
        <v>0</v>
      </c>
      <c r="H27" s="98">
        <v>0</v>
      </c>
      <c r="I27" s="98">
        <v>0</v>
      </c>
      <c r="J27" s="98">
        <f t="shared" ref="J27:J29" si="6">SUM(E27:I27)</f>
        <v>0</v>
      </c>
      <c r="K27" s="98">
        <v>0</v>
      </c>
      <c r="L27" s="98">
        <v>0</v>
      </c>
      <c r="M27" s="98">
        <v>0</v>
      </c>
      <c r="N27" s="98">
        <v>0</v>
      </c>
      <c r="O27" s="98">
        <v>0</v>
      </c>
      <c r="P27" s="98">
        <f t="shared" ref="P27:P29" si="7">SUM(K27:O27)</f>
        <v>0</v>
      </c>
    </row>
    <row r="28" spans="1:16">
      <c r="A28" s="95"/>
      <c r="B28" s="96" t="s">
        <v>44</v>
      </c>
      <c r="C28" s="96" t="s">
        <v>45</v>
      </c>
      <c r="D28" s="96"/>
      <c r="E28" s="98">
        <v>0</v>
      </c>
      <c r="F28" s="98">
        <v>0</v>
      </c>
      <c r="G28" s="98">
        <v>0</v>
      </c>
      <c r="H28" s="98">
        <v>0</v>
      </c>
      <c r="I28" s="98">
        <v>0</v>
      </c>
      <c r="J28" s="98">
        <f t="shared" si="6"/>
        <v>0</v>
      </c>
      <c r="K28" s="98">
        <v>0</v>
      </c>
      <c r="L28" s="98">
        <v>0</v>
      </c>
      <c r="M28" s="98">
        <v>0</v>
      </c>
      <c r="N28" s="98">
        <v>0</v>
      </c>
      <c r="O28" s="98">
        <v>0</v>
      </c>
      <c r="P28" s="98">
        <f t="shared" si="7"/>
        <v>0</v>
      </c>
    </row>
    <row r="29" spans="1:16">
      <c r="A29" s="95" t="s">
        <v>133</v>
      </c>
      <c r="B29" s="99" t="s">
        <v>9</v>
      </c>
      <c r="C29" s="96"/>
      <c r="D29" s="96"/>
      <c r="E29" s="98">
        <v>0</v>
      </c>
      <c r="F29" s="98">
        <v>0</v>
      </c>
      <c r="G29" s="98">
        <v>0</v>
      </c>
      <c r="H29" s="98">
        <v>0</v>
      </c>
      <c r="I29" s="98">
        <v>0</v>
      </c>
      <c r="J29" s="98">
        <f t="shared" si="6"/>
        <v>0</v>
      </c>
      <c r="K29" s="98">
        <v>0</v>
      </c>
      <c r="L29" s="98">
        <v>0</v>
      </c>
      <c r="M29" s="98">
        <v>0</v>
      </c>
      <c r="N29" s="98">
        <v>0</v>
      </c>
      <c r="O29" s="98">
        <v>0</v>
      </c>
      <c r="P29" s="98">
        <f t="shared" si="7"/>
        <v>0</v>
      </c>
    </row>
    <row r="30" spans="1:16">
      <c r="A30" s="95" t="s">
        <v>134</v>
      </c>
      <c r="B30" s="96" t="s">
        <v>10</v>
      </c>
      <c r="C30" s="96"/>
      <c r="D30" s="96"/>
      <c r="E30" s="98"/>
      <c r="F30" s="98"/>
      <c r="G30" s="98"/>
      <c r="H30" s="98"/>
      <c r="I30" s="98"/>
      <c r="J30" s="98"/>
      <c r="K30" s="98"/>
      <c r="L30" s="98"/>
      <c r="M30" s="98"/>
      <c r="N30" s="98"/>
      <c r="O30" s="98"/>
      <c r="P30" s="98"/>
    </row>
    <row r="31" spans="1:16" ht="25.5" customHeight="1">
      <c r="A31" s="95"/>
      <c r="B31" s="133" t="s">
        <v>42</v>
      </c>
      <c r="C31" s="444" t="s">
        <v>176</v>
      </c>
      <c r="D31" s="444"/>
      <c r="E31" s="98"/>
      <c r="F31" s="98"/>
      <c r="G31" s="98"/>
      <c r="H31" s="98"/>
      <c r="I31" s="98"/>
      <c r="J31" s="98"/>
      <c r="K31" s="98"/>
      <c r="L31" s="98"/>
      <c r="M31" s="98"/>
      <c r="N31" s="98"/>
      <c r="O31" s="98"/>
      <c r="P31" s="98"/>
    </row>
    <row r="32" spans="1:16">
      <c r="A32" s="95"/>
      <c r="B32" s="96"/>
      <c r="C32" s="96" t="s">
        <v>46</v>
      </c>
      <c r="D32" s="96" t="s">
        <v>43</v>
      </c>
      <c r="E32" s="98">
        <v>9523</v>
      </c>
      <c r="F32" s="98">
        <v>0</v>
      </c>
      <c r="G32" s="98">
        <v>0</v>
      </c>
      <c r="H32" s="98">
        <v>0</v>
      </c>
      <c r="I32" s="98">
        <v>0</v>
      </c>
      <c r="J32" s="98">
        <f t="shared" ref="J32:J33" si="8">SUM(E32:I32)</f>
        <v>9523</v>
      </c>
      <c r="K32" s="98">
        <v>188</v>
      </c>
      <c r="L32" s="98">
        <v>0</v>
      </c>
      <c r="M32" s="98">
        <v>0</v>
      </c>
      <c r="N32" s="98">
        <v>0</v>
      </c>
      <c r="O32" s="98">
        <v>0</v>
      </c>
      <c r="P32" s="98">
        <f t="shared" ref="P32:P33" si="9">SUM(K32:O32)</f>
        <v>188</v>
      </c>
    </row>
    <row r="33" spans="1:16">
      <c r="A33" s="95"/>
      <c r="B33" s="96"/>
      <c r="C33" s="96" t="s">
        <v>47</v>
      </c>
      <c r="D33" s="96" t="s">
        <v>45</v>
      </c>
      <c r="E33" s="98">
        <v>0</v>
      </c>
      <c r="F33" s="98">
        <v>0</v>
      </c>
      <c r="G33" s="98">
        <v>0</v>
      </c>
      <c r="H33" s="98">
        <v>0</v>
      </c>
      <c r="I33" s="98">
        <v>0</v>
      </c>
      <c r="J33" s="98">
        <f t="shared" si="8"/>
        <v>0</v>
      </c>
      <c r="K33" s="98">
        <v>0</v>
      </c>
      <c r="L33" s="98">
        <v>0</v>
      </c>
      <c r="M33" s="98">
        <v>0</v>
      </c>
      <c r="N33" s="98">
        <v>0</v>
      </c>
      <c r="O33" s="98">
        <v>0</v>
      </c>
      <c r="P33" s="98">
        <f t="shared" si="9"/>
        <v>0</v>
      </c>
    </row>
    <row r="34" spans="1:16">
      <c r="A34" s="95"/>
      <c r="B34" s="96" t="s">
        <v>44</v>
      </c>
      <c r="C34" s="96" t="s">
        <v>177</v>
      </c>
      <c r="D34" s="96"/>
      <c r="E34" s="98"/>
      <c r="F34" s="98"/>
      <c r="G34" s="98"/>
      <c r="H34" s="98"/>
      <c r="I34" s="98"/>
      <c r="J34" s="98"/>
      <c r="K34" s="98"/>
      <c r="L34" s="98"/>
      <c r="M34" s="98"/>
      <c r="N34" s="98"/>
      <c r="O34" s="98"/>
      <c r="P34" s="98"/>
    </row>
    <row r="35" spans="1:16">
      <c r="A35" s="95"/>
      <c r="B35" s="96"/>
      <c r="C35" s="96" t="s">
        <v>46</v>
      </c>
      <c r="D35" s="96" t="s">
        <v>43</v>
      </c>
      <c r="E35" s="98">
        <v>143107</v>
      </c>
      <c r="F35" s="98">
        <v>0</v>
      </c>
      <c r="G35" s="98">
        <v>448295</v>
      </c>
      <c r="H35" s="98">
        <v>0</v>
      </c>
      <c r="I35" s="98">
        <v>190054</v>
      </c>
      <c r="J35" s="98">
        <f t="shared" ref="J35:J36" si="10">SUM(E35:I35)</f>
        <v>781456</v>
      </c>
      <c r="K35" s="98">
        <v>108172</v>
      </c>
      <c r="L35" s="98">
        <v>533903</v>
      </c>
      <c r="M35" s="98">
        <v>242112</v>
      </c>
      <c r="N35" s="98">
        <v>0</v>
      </c>
      <c r="O35" s="98">
        <v>30</v>
      </c>
      <c r="P35" s="98">
        <f t="shared" ref="P35:P36" si="11">SUM(K35:O35)</f>
        <v>884217</v>
      </c>
    </row>
    <row r="36" spans="1:16">
      <c r="A36" s="95"/>
      <c r="B36" s="96"/>
      <c r="C36" s="96" t="s">
        <v>47</v>
      </c>
      <c r="D36" s="96" t="s">
        <v>45</v>
      </c>
      <c r="E36" s="98">
        <v>0</v>
      </c>
      <c r="F36" s="98">
        <v>0</v>
      </c>
      <c r="G36" s="98">
        <v>0</v>
      </c>
      <c r="H36" s="98">
        <v>0</v>
      </c>
      <c r="I36" s="98">
        <v>0</v>
      </c>
      <c r="J36" s="98">
        <f t="shared" si="10"/>
        <v>0</v>
      </c>
      <c r="K36" s="98">
        <v>39580</v>
      </c>
      <c r="L36" s="98">
        <v>0</v>
      </c>
      <c r="M36" s="98">
        <v>0</v>
      </c>
      <c r="N36" s="98">
        <v>0</v>
      </c>
      <c r="O36" s="98">
        <v>0</v>
      </c>
      <c r="P36" s="98">
        <f t="shared" si="11"/>
        <v>39580</v>
      </c>
    </row>
    <row r="37" spans="1:16">
      <c r="A37" s="95"/>
      <c r="B37" s="96" t="s">
        <v>51</v>
      </c>
      <c r="C37" s="96" t="s">
        <v>178</v>
      </c>
      <c r="D37" s="96"/>
      <c r="E37" s="98"/>
      <c r="F37" s="98"/>
      <c r="G37" s="98"/>
      <c r="H37" s="98"/>
      <c r="I37" s="98"/>
      <c r="J37" s="98"/>
      <c r="K37" s="98"/>
      <c r="L37" s="98"/>
      <c r="M37" s="98"/>
      <c r="N37" s="98"/>
      <c r="O37" s="98"/>
      <c r="P37" s="98"/>
    </row>
    <row r="38" spans="1:16">
      <c r="A38" s="95"/>
      <c r="B38" s="96"/>
      <c r="C38" s="96" t="s">
        <v>46</v>
      </c>
      <c r="D38" s="96" t="s">
        <v>43</v>
      </c>
      <c r="E38" s="98">
        <v>0</v>
      </c>
      <c r="F38" s="98">
        <v>0</v>
      </c>
      <c r="G38" s="98">
        <v>448295</v>
      </c>
      <c r="H38" s="98">
        <v>0</v>
      </c>
      <c r="I38" s="98">
        <v>137886</v>
      </c>
      <c r="J38" s="98">
        <f t="shared" ref="J38:J43" si="12">SUM(E38:I38)</f>
        <v>586181</v>
      </c>
      <c r="K38" s="98">
        <v>0</v>
      </c>
      <c r="L38" s="98">
        <v>213113</v>
      </c>
      <c r="M38" s="98">
        <v>171804</v>
      </c>
      <c r="N38" s="98">
        <v>0</v>
      </c>
      <c r="O38" s="98">
        <v>0</v>
      </c>
      <c r="P38" s="98">
        <f t="shared" ref="P38:P43" si="13">SUM(K38:O38)</f>
        <v>384917</v>
      </c>
    </row>
    <row r="39" spans="1:16">
      <c r="A39" s="95"/>
      <c r="B39" s="96"/>
      <c r="C39" s="96" t="s">
        <v>47</v>
      </c>
      <c r="D39" s="96" t="s">
        <v>45</v>
      </c>
      <c r="E39" s="98">
        <v>0</v>
      </c>
      <c r="F39" s="98">
        <v>0</v>
      </c>
      <c r="G39" s="98">
        <v>0</v>
      </c>
      <c r="H39" s="98">
        <v>0</v>
      </c>
      <c r="I39" s="98">
        <v>0</v>
      </c>
      <c r="J39" s="98">
        <f t="shared" si="12"/>
        <v>0</v>
      </c>
      <c r="K39" s="98">
        <v>0</v>
      </c>
      <c r="L39" s="98">
        <v>0</v>
      </c>
      <c r="M39" s="98">
        <v>0</v>
      </c>
      <c r="N39" s="98">
        <v>0</v>
      </c>
      <c r="O39" s="98">
        <v>0</v>
      </c>
      <c r="P39" s="98">
        <f t="shared" si="13"/>
        <v>0</v>
      </c>
    </row>
    <row r="40" spans="1:16">
      <c r="A40" s="95"/>
      <c r="B40" s="96" t="s">
        <v>53</v>
      </c>
      <c r="C40" s="96" t="s">
        <v>179</v>
      </c>
      <c r="D40" s="96"/>
      <c r="E40" s="98">
        <v>0</v>
      </c>
      <c r="F40" s="98">
        <v>0</v>
      </c>
      <c r="G40" s="98">
        <v>0</v>
      </c>
      <c r="H40" s="98">
        <v>0</v>
      </c>
      <c r="I40" s="98">
        <v>0</v>
      </c>
      <c r="J40" s="98">
        <f t="shared" si="12"/>
        <v>0</v>
      </c>
      <c r="K40" s="98">
        <v>0</v>
      </c>
      <c r="L40" s="98">
        <v>0</v>
      </c>
      <c r="M40" s="98">
        <v>0</v>
      </c>
      <c r="N40" s="98">
        <v>0</v>
      </c>
      <c r="O40" s="98">
        <v>0</v>
      </c>
      <c r="P40" s="98">
        <f t="shared" si="13"/>
        <v>0</v>
      </c>
    </row>
    <row r="41" spans="1:16">
      <c r="A41" s="95" t="s">
        <v>135</v>
      </c>
      <c r="B41" s="96" t="s">
        <v>13</v>
      </c>
      <c r="C41" s="96"/>
      <c r="D41" s="96"/>
      <c r="E41" s="98">
        <v>0</v>
      </c>
      <c r="F41" s="98">
        <v>0</v>
      </c>
      <c r="G41" s="98">
        <v>0</v>
      </c>
      <c r="H41" s="98">
        <v>0</v>
      </c>
      <c r="I41" s="98">
        <v>0</v>
      </c>
      <c r="J41" s="98">
        <f t="shared" si="12"/>
        <v>0</v>
      </c>
      <c r="K41" s="98">
        <v>262891</v>
      </c>
      <c r="L41" s="98">
        <v>0</v>
      </c>
      <c r="M41" s="98">
        <v>0</v>
      </c>
      <c r="N41" s="98">
        <v>0</v>
      </c>
      <c r="O41" s="98">
        <v>0</v>
      </c>
      <c r="P41" s="98">
        <f t="shared" si="13"/>
        <v>262891</v>
      </c>
    </row>
    <row r="42" spans="1:16">
      <c r="A42" s="95" t="s">
        <v>136</v>
      </c>
      <c r="B42" s="96" t="s">
        <v>180</v>
      </c>
      <c r="C42" s="96"/>
      <c r="D42" s="96"/>
      <c r="E42" s="98">
        <v>0</v>
      </c>
      <c r="F42" s="98">
        <v>0</v>
      </c>
      <c r="G42" s="98">
        <v>0</v>
      </c>
      <c r="H42" s="98">
        <v>0</v>
      </c>
      <c r="I42" s="98">
        <v>0</v>
      </c>
      <c r="J42" s="98">
        <f t="shared" si="12"/>
        <v>0</v>
      </c>
      <c r="K42" s="98">
        <v>0</v>
      </c>
      <c r="L42" s="98">
        <v>0</v>
      </c>
      <c r="M42" s="98">
        <v>0</v>
      </c>
      <c r="N42" s="98">
        <v>0</v>
      </c>
      <c r="O42" s="98">
        <v>0</v>
      </c>
      <c r="P42" s="98">
        <f t="shared" si="13"/>
        <v>0</v>
      </c>
    </row>
    <row r="43" spans="1:16">
      <c r="A43" s="95" t="s">
        <v>137</v>
      </c>
      <c r="B43" s="96" t="s">
        <v>388</v>
      </c>
      <c r="C43" s="96"/>
      <c r="D43" s="96"/>
      <c r="E43" s="98">
        <v>1416329</v>
      </c>
      <c r="F43" s="98">
        <v>0</v>
      </c>
      <c r="G43" s="98">
        <v>0</v>
      </c>
      <c r="H43" s="98">
        <v>0</v>
      </c>
      <c r="I43" s="98">
        <v>0</v>
      </c>
      <c r="J43" s="98">
        <f t="shared" si="12"/>
        <v>1416329</v>
      </c>
      <c r="K43" s="98">
        <v>46000</v>
      </c>
      <c r="L43" s="98">
        <v>0</v>
      </c>
      <c r="M43" s="98">
        <v>0</v>
      </c>
      <c r="N43" s="98">
        <v>0</v>
      </c>
      <c r="O43" s="98">
        <v>0</v>
      </c>
      <c r="P43" s="98">
        <f t="shared" si="13"/>
        <v>46000</v>
      </c>
    </row>
    <row r="44" spans="1:16">
      <c r="A44" s="95" t="s">
        <v>138</v>
      </c>
      <c r="B44" s="99" t="s">
        <v>406</v>
      </c>
      <c r="C44" s="96"/>
      <c r="D44" s="96"/>
      <c r="E44" s="98"/>
      <c r="F44" s="98"/>
      <c r="G44" s="98"/>
      <c r="H44" s="98"/>
      <c r="I44" s="98"/>
      <c r="J44" s="98"/>
      <c r="K44" s="98"/>
      <c r="L44" s="98"/>
      <c r="M44" s="98"/>
      <c r="N44" s="98"/>
      <c r="O44" s="98"/>
      <c r="P44" s="98"/>
    </row>
    <row r="45" spans="1:16">
      <c r="A45" s="95"/>
      <c r="B45" s="96" t="s">
        <v>42</v>
      </c>
      <c r="C45" s="96" t="s">
        <v>43</v>
      </c>
      <c r="D45" s="96"/>
      <c r="E45" s="98">
        <v>0</v>
      </c>
      <c r="F45" s="98">
        <v>0</v>
      </c>
      <c r="G45" s="98">
        <v>0</v>
      </c>
      <c r="H45" s="98">
        <v>0</v>
      </c>
      <c r="I45" s="98">
        <v>0</v>
      </c>
      <c r="J45" s="98">
        <f t="shared" ref="J45:J47" si="14">SUM(E45:I45)</f>
        <v>0</v>
      </c>
      <c r="K45" s="98">
        <v>0</v>
      </c>
      <c r="L45" s="98">
        <v>0</v>
      </c>
      <c r="M45" s="98">
        <v>0</v>
      </c>
      <c r="N45" s="98">
        <v>0</v>
      </c>
      <c r="O45" s="98">
        <v>0</v>
      </c>
      <c r="P45" s="98">
        <f t="shared" ref="P45:P47" si="15">SUM(K45:O45)</f>
        <v>0</v>
      </c>
    </row>
    <row r="46" spans="1:16">
      <c r="A46" s="95"/>
      <c r="B46" s="96" t="s">
        <v>44</v>
      </c>
      <c r="C46" s="96" t="s">
        <v>45</v>
      </c>
      <c r="D46" s="96"/>
      <c r="E46" s="98">
        <v>0</v>
      </c>
      <c r="F46" s="98">
        <v>0</v>
      </c>
      <c r="G46" s="98">
        <v>0</v>
      </c>
      <c r="H46" s="98">
        <v>0</v>
      </c>
      <c r="I46" s="98">
        <v>0</v>
      </c>
      <c r="J46" s="98">
        <f t="shared" si="14"/>
        <v>0</v>
      </c>
      <c r="K46" s="98">
        <v>0</v>
      </c>
      <c r="L46" s="98">
        <v>0</v>
      </c>
      <c r="M46" s="98">
        <v>0</v>
      </c>
      <c r="N46" s="98">
        <v>0</v>
      </c>
      <c r="O46" s="98">
        <v>0</v>
      </c>
      <c r="P46" s="98">
        <f t="shared" si="15"/>
        <v>0</v>
      </c>
    </row>
    <row r="47" spans="1:16">
      <c r="A47" s="95" t="s">
        <v>139</v>
      </c>
      <c r="B47" s="96" t="s">
        <v>18</v>
      </c>
      <c r="C47" s="96"/>
      <c r="D47" s="96"/>
      <c r="E47" s="98">
        <v>0</v>
      </c>
      <c r="F47" s="98">
        <v>0</v>
      </c>
      <c r="G47" s="98">
        <v>0</v>
      </c>
      <c r="H47" s="98">
        <v>0</v>
      </c>
      <c r="I47" s="98">
        <v>0</v>
      </c>
      <c r="J47" s="98">
        <f t="shared" si="14"/>
        <v>0</v>
      </c>
      <c r="K47" s="98">
        <v>0</v>
      </c>
      <c r="L47" s="98">
        <v>0</v>
      </c>
      <c r="M47" s="98">
        <v>0</v>
      </c>
      <c r="N47" s="98">
        <v>0</v>
      </c>
      <c r="O47" s="98">
        <v>0</v>
      </c>
      <c r="P47" s="98">
        <f t="shared" si="15"/>
        <v>0</v>
      </c>
    </row>
    <row r="48" spans="1:16">
      <c r="A48" s="159"/>
      <c r="B48" s="121"/>
      <c r="C48" s="121"/>
      <c r="D48" s="122"/>
      <c r="E48" s="123"/>
      <c r="F48" s="123"/>
      <c r="G48" s="123"/>
      <c r="H48" s="123"/>
      <c r="I48" s="123"/>
      <c r="J48" s="123"/>
      <c r="K48" s="123"/>
      <c r="L48" s="123"/>
      <c r="M48" s="123"/>
      <c r="N48" s="123"/>
      <c r="O48" s="123"/>
      <c r="P48" s="123"/>
    </row>
    <row r="49" spans="1:16">
      <c r="A49" s="43" t="s">
        <v>182</v>
      </c>
      <c r="B49" s="34" t="s">
        <v>181</v>
      </c>
      <c r="C49" s="15"/>
      <c r="D49" s="15"/>
      <c r="E49" s="75"/>
      <c r="F49" s="75"/>
      <c r="G49" s="75"/>
      <c r="H49" s="75"/>
      <c r="I49" s="75"/>
      <c r="J49" s="75"/>
      <c r="K49" s="75"/>
      <c r="L49" s="75"/>
      <c r="M49" s="75"/>
      <c r="N49" s="75"/>
      <c r="O49" s="75"/>
      <c r="P49" s="33"/>
    </row>
    <row r="50" spans="1:16">
      <c r="A50" s="91" t="s">
        <v>127</v>
      </c>
      <c r="B50" s="109" t="s">
        <v>6</v>
      </c>
      <c r="C50" s="92"/>
      <c r="D50" s="110"/>
      <c r="E50" s="94"/>
      <c r="F50" s="94"/>
      <c r="G50" s="94"/>
      <c r="H50" s="94"/>
      <c r="I50" s="94"/>
      <c r="J50" s="94"/>
      <c r="K50" s="94"/>
      <c r="L50" s="94"/>
      <c r="M50" s="94"/>
      <c r="N50" s="94"/>
      <c r="O50" s="94"/>
      <c r="P50" s="94"/>
    </row>
    <row r="51" spans="1:16">
      <c r="A51" s="95"/>
      <c r="B51" s="111" t="s">
        <v>42</v>
      </c>
      <c r="C51" s="96" t="s">
        <v>43</v>
      </c>
      <c r="D51" s="112"/>
      <c r="E51" s="98">
        <v>1767017</v>
      </c>
      <c r="F51" s="98">
        <v>0</v>
      </c>
      <c r="G51" s="98">
        <v>0</v>
      </c>
      <c r="H51" s="98">
        <v>0</v>
      </c>
      <c r="I51" s="98">
        <v>0</v>
      </c>
      <c r="J51" s="98">
        <f t="shared" ref="J51:J52" si="16">SUM(E51:I51)</f>
        <v>1767017</v>
      </c>
      <c r="K51" s="98">
        <v>4991742</v>
      </c>
      <c r="L51" s="98">
        <v>0</v>
      </c>
      <c r="M51" s="98">
        <v>0</v>
      </c>
      <c r="N51" s="98">
        <v>0</v>
      </c>
      <c r="O51" s="98">
        <v>0</v>
      </c>
      <c r="P51" s="98">
        <f t="shared" ref="P51:P52" si="17">SUM(K51:O51)</f>
        <v>4991742</v>
      </c>
    </row>
    <row r="52" spans="1:16">
      <c r="A52" s="95"/>
      <c r="B52" s="111" t="s">
        <v>44</v>
      </c>
      <c r="C52" s="96" t="s">
        <v>45</v>
      </c>
      <c r="D52" s="112"/>
      <c r="E52" s="98">
        <v>14265175</v>
      </c>
      <c r="F52" s="98">
        <v>0</v>
      </c>
      <c r="G52" s="98">
        <v>0</v>
      </c>
      <c r="H52" s="98">
        <v>0</v>
      </c>
      <c r="I52" s="98">
        <v>0</v>
      </c>
      <c r="J52" s="98">
        <f t="shared" si="16"/>
        <v>14265175</v>
      </c>
      <c r="K52" s="98">
        <v>15178965</v>
      </c>
      <c r="L52" s="98">
        <v>0</v>
      </c>
      <c r="M52" s="98">
        <v>0</v>
      </c>
      <c r="N52" s="98">
        <v>0</v>
      </c>
      <c r="O52" s="98">
        <v>0</v>
      </c>
      <c r="P52" s="98">
        <f t="shared" si="17"/>
        <v>15178965</v>
      </c>
    </row>
    <row r="53" spans="1:16">
      <c r="A53" s="95" t="s">
        <v>128</v>
      </c>
      <c r="B53" s="115" t="s">
        <v>260</v>
      </c>
      <c r="C53" s="96"/>
      <c r="D53" s="112"/>
      <c r="E53" s="98"/>
      <c r="F53" s="98"/>
      <c r="G53" s="98"/>
      <c r="H53" s="98"/>
      <c r="I53" s="98"/>
      <c r="J53" s="98"/>
      <c r="K53" s="98"/>
      <c r="L53" s="98"/>
      <c r="M53" s="98"/>
      <c r="N53" s="98"/>
      <c r="O53" s="98"/>
      <c r="P53" s="98"/>
    </row>
    <row r="54" spans="1:16">
      <c r="A54" s="95"/>
      <c r="B54" s="111" t="s">
        <v>42</v>
      </c>
      <c r="C54" s="96" t="s">
        <v>43</v>
      </c>
      <c r="D54" s="112"/>
      <c r="E54" s="98">
        <v>61445</v>
      </c>
      <c r="F54" s="98">
        <v>0</v>
      </c>
      <c r="G54" s="98">
        <v>0</v>
      </c>
      <c r="H54" s="98">
        <v>0</v>
      </c>
      <c r="I54" s="98">
        <v>0</v>
      </c>
      <c r="J54" s="98">
        <f t="shared" ref="J54:J55" si="18">SUM(E54:I54)</f>
        <v>61445</v>
      </c>
      <c r="K54" s="98">
        <v>0</v>
      </c>
      <c r="L54" s="98">
        <v>0</v>
      </c>
      <c r="M54" s="98">
        <v>0</v>
      </c>
      <c r="N54" s="98">
        <v>0</v>
      </c>
      <c r="O54" s="98">
        <v>0</v>
      </c>
      <c r="P54" s="98">
        <f t="shared" ref="P54:P55" si="19">SUM(K54:O54)</f>
        <v>0</v>
      </c>
    </row>
    <row r="55" spans="1:16">
      <c r="A55" s="95"/>
      <c r="B55" s="111" t="s">
        <v>44</v>
      </c>
      <c r="C55" s="96" t="s">
        <v>45</v>
      </c>
      <c r="D55" s="112"/>
      <c r="E55" s="98">
        <v>32204</v>
      </c>
      <c r="F55" s="98">
        <v>0</v>
      </c>
      <c r="G55" s="98">
        <v>0</v>
      </c>
      <c r="H55" s="98">
        <v>0</v>
      </c>
      <c r="I55" s="98">
        <v>0</v>
      </c>
      <c r="J55" s="98">
        <f t="shared" si="18"/>
        <v>32204</v>
      </c>
      <c r="K55" s="98">
        <v>0</v>
      </c>
      <c r="L55" s="98">
        <v>0</v>
      </c>
      <c r="M55" s="98">
        <v>0</v>
      </c>
      <c r="N55" s="98">
        <v>0</v>
      </c>
      <c r="O55" s="98">
        <v>0</v>
      </c>
      <c r="P55" s="98">
        <f t="shared" si="19"/>
        <v>0</v>
      </c>
    </row>
    <row r="56" spans="1:16">
      <c r="A56" s="95" t="s">
        <v>129</v>
      </c>
      <c r="B56" s="111" t="s">
        <v>8</v>
      </c>
      <c r="C56" s="96"/>
      <c r="D56" s="112"/>
      <c r="E56" s="98"/>
      <c r="F56" s="98"/>
      <c r="G56" s="98"/>
      <c r="H56" s="98"/>
      <c r="I56" s="98"/>
      <c r="J56" s="98"/>
      <c r="K56" s="98"/>
      <c r="L56" s="98"/>
      <c r="M56" s="98"/>
      <c r="N56" s="98"/>
      <c r="O56" s="98"/>
      <c r="P56" s="98"/>
    </row>
    <row r="57" spans="1:16">
      <c r="A57" s="95"/>
      <c r="B57" s="111" t="s">
        <v>42</v>
      </c>
      <c r="C57" s="96" t="s">
        <v>43</v>
      </c>
      <c r="D57" s="112"/>
      <c r="E57" s="98">
        <v>74081408</v>
      </c>
      <c r="F57" s="98">
        <v>0</v>
      </c>
      <c r="G57" s="98">
        <v>0</v>
      </c>
      <c r="H57" s="98">
        <v>0</v>
      </c>
      <c r="I57" s="98">
        <v>0</v>
      </c>
      <c r="J57" s="98">
        <f t="shared" ref="J57:J58" si="20">SUM(E57:I57)</f>
        <v>74081408</v>
      </c>
      <c r="K57" s="98">
        <v>77266663</v>
      </c>
      <c r="L57" s="98">
        <v>0</v>
      </c>
      <c r="M57" s="98">
        <v>0</v>
      </c>
      <c r="N57" s="98">
        <v>0</v>
      </c>
      <c r="O57" s="98">
        <v>0</v>
      </c>
      <c r="P57" s="98">
        <f t="shared" ref="P57:P58" si="21">SUM(K57:O57)</f>
        <v>77266663</v>
      </c>
    </row>
    <row r="58" spans="1:16">
      <c r="A58" s="95"/>
      <c r="B58" s="111" t="s">
        <v>44</v>
      </c>
      <c r="C58" s="96" t="s">
        <v>45</v>
      </c>
      <c r="D58" s="112"/>
      <c r="E58" s="98">
        <v>50727332</v>
      </c>
      <c r="F58" s="98">
        <v>0</v>
      </c>
      <c r="G58" s="98">
        <v>0</v>
      </c>
      <c r="H58" s="98">
        <v>0</v>
      </c>
      <c r="I58" s="98">
        <v>0</v>
      </c>
      <c r="J58" s="98">
        <f t="shared" si="20"/>
        <v>50727332</v>
      </c>
      <c r="K58" s="98">
        <v>39062435</v>
      </c>
      <c r="L58" s="98">
        <v>0</v>
      </c>
      <c r="M58" s="98">
        <v>0</v>
      </c>
      <c r="N58" s="98">
        <v>0</v>
      </c>
      <c r="O58" s="98">
        <v>0</v>
      </c>
      <c r="P58" s="98">
        <f t="shared" si="21"/>
        <v>39062435</v>
      </c>
    </row>
    <row r="59" spans="1:16" ht="25.5" customHeight="1">
      <c r="A59" s="102" t="s">
        <v>131</v>
      </c>
      <c r="B59" s="479" t="s">
        <v>202</v>
      </c>
      <c r="C59" s="444"/>
      <c r="D59" s="438"/>
      <c r="E59" s="98"/>
      <c r="F59" s="98"/>
      <c r="G59" s="98"/>
      <c r="H59" s="98"/>
      <c r="I59" s="98"/>
      <c r="J59" s="98"/>
      <c r="K59" s="98"/>
      <c r="L59" s="98"/>
      <c r="M59" s="98"/>
      <c r="N59" s="98"/>
      <c r="O59" s="98"/>
      <c r="P59" s="98"/>
    </row>
    <row r="60" spans="1:16">
      <c r="A60" s="95"/>
      <c r="B60" s="111" t="s">
        <v>42</v>
      </c>
      <c r="C60" s="96" t="s">
        <v>43</v>
      </c>
      <c r="D60" s="112"/>
      <c r="E60" s="98">
        <v>7358032</v>
      </c>
      <c r="F60" s="98">
        <v>0</v>
      </c>
      <c r="G60" s="98">
        <v>0</v>
      </c>
      <c r="H60" s="98">
        <v>0</v>
      </c>
      <c r="I60" s="98">
        <v>0</v>
      </c>
      <c r="J60" s="98">
        <f t="shared" ref="J60:J61" si="22">SUM(E60:I60)</f>
        <v>7358032</v>
      </c>
      <c r="K60" s="98">
        <v>7675837</v>
      </c>
      <c r="L60" s="98">
        <v>0</v>
      </c>
      <c r="M60" s="98">
        <v>0</v>
      </c>
      <c r="N60" s="98">
        <v>0</v>
      </c>
      <c r="O60" s="98">
        <v>0</v>
      </c>
      <c r="P60" s="98">
        <f t="shared" ref="P60:P61" si="23">SUM(K60:O60)</f>
        <v>7675837</v>
      </c>
    </row>
    <row r="61" spans="1:16">
      <c r="A61" s="95"/>
      <c r="B61" s="111" t="s">
        <v>44</v>
      </c>
      <c r="C61" s="96" t="s">
        <v>45</v>
      </c>
      <c r="D61" s="112"/>
      <c r="E61" s="98">
        <v>0</v>
      </c>
      <c r="F61" s="98">
        <v>0</v>
      </c>
      <c r="G61" s="98">
        <v>0</v>
      </c>
      <c r="H61" s="98">
        <v>0</v>
      </c>
      <c r="I61" s="98">
        <v>0</v>
      </c>
      <c r="J61" s="98">
        <f t="shared" si="22"/>
        <v>0</v>
      </c>
      <c r="K61" s="98">
        <v>3862661</v>
      </c>
      <c r="L61" s="98">
        <v>0</v>
      </c>
      <c r="M61" s="98">
        <v>0</v>
      </c>
      <c r="N61" s="98">
        <v>0</v>
      </c>
      <c r="O61" s="98">
        <v>0</v>
      </c>
      <c r="P61" s="98">
        <f t="shared" si="23"/>
        <v>3862661</v>
      </c>
    </row>
    <row r="62" spans="1:16" ht="25.5" customHeight="1">
      <c r="A62" s="102" t="s">
        <v>132</v>
      </c>
      <c r="B62" s="443" t="s">
        <v>184</v>
      </c>
      <c r="C62" s="444"/>
      <c r="D62" s="438"/>
      <c r="E62" s="98"/>
      <c r="F62" s="98"/>
      <c r="G62" s="98"/>
      <c r="H62" s="98"/>
      <c r="I62" s="98"/>
      <c r="J62" s="98"/>
      <c r="K62" s="98"/>
      <c r="L62" s="98"/>
      <c r="M62" s="98"/>
      <c r="N62" s="98"/>
      <c r="O62" s="98"/>
      <c r="P62" s="98"/>
    </row>
    <row r="63" spans="1:16">
      <c r="A63" s="95"/>
      <c r="B63" s="111" t="s">
        <v>42</v>
      </c>
      <c r="C63" s="96" t="s">
        <v>43</v>
      </c>
      <c r="D63" s="112"/>
      <c r="E63" s="98">
        <v>1244935</v>
      </c>
      <c r="F63" s="98">
        <v>0</v>
      </c>
      <c r="G63" s="98">
        <v>0</v>
      </c>
      <c r="H63" s="98">
        <v>0</v>
      </c>
      <c r="I63" s="98">
        <v>0</v>
      </c>
      <c r="J63" s="98">
        <f t="shared" ref="J63:J65" si="24">SUM(E63:I63)</f>
        <v>1244935</v>
      </c>
      <c r="K63" s="98">
        <v>845125</v>
      </c>
      <c r="L63" s="98">
        <v>0</v>
      </c>
      <c r="M63" s="98">
        <v>0</v>
      </c>
      <c r="N63" s="98">
        <v>0</v>
      </c>
      <c r="O63" s="98">
        <v>0</v>
      </c>
      <c r="P63" s="98">
        <f t="shared" ref="P63:P65" si="25">SUM(K63:O63)</f>
        <v>845125</v>
      </c>
    </row>
    <row r="64" spans="1:16">
      <c r="A64" s="95"/>
      <c r="B64" s="111" t="s">
        <v>44</v>
      </c>
      <c r="C64" s="96" t="s">
        <v>45</v>
      </c>
      <c r="D64" s="112"/>
      <c r="E64" s="98">
        <v>312435</v>
      </c>
      <c r="F64" s="98">
        <v>0</v>
      </c>
      <c r="G64" s="98">
        <v>0</v>
      </c>
      <c r="H64" s="98">
        <v>0</v>
      </c>
      <c r="I64" s="98">
        <v>0</v>
      </c>
      <c r="J64" s="98">
        <f t="shared" si="24"/>
        <v>312435</v>
      </c>
      <c r="K64" s="98">
        <v>0</v>
      </c>
      <c r="L64" s="98">
        <v>0</v>
      </c>
      <c r="M64" s="98">
        <v>0</v>
      </c>
      <c r="N64" s="98">
        <v>0</v>
      </c>
      <c r="O64" s="98">
        <v>0</v>
      </c>
      <c r="P64" s="98">
        <f t="shared" si="25"/>
        <v>0</v>
      </c>
    </row>
    <row r="65" spans="1:17">
      <c r="A65" s="95" t="s">
        <v>133</v>
      </c>
      <c r="B65" s="188" t="s">
        <v>9</v>
      </c>
      <c r="C65" s="96"/>
      <c r="D65" s="112"/>
      <c r="E65" s="98">
        <v>5602843</v>
      </c>
      <c r="F65" s="98">
        <v>0</v>
      </c>
      <c r="G65" s="98">
        <v>0</v>
      </c>
      <c r="H65" s="98">
        <v>0</v>
      </c>
      <c r="I65" s="98">
        <v>0</v>
      </c>
      <c r="J65" s="98">
        <f t="shared" si="24"/>
        <v>5602843</v>
      </c>
      <c r="K65" s="98">
        <v>5138671</v>
      </c>
      <c r="L65" s="98">
        <v>0</v>
      </c>
      <c r="M65" s="98">
        <v>0</v>
      </c>
      <c r="N65" s="98">
        <v>0</v>
      </c>
      <c r="O65" s="98">
        <v>0</v>
      </c>
      <c r="P65" s="98">
        <f t="shared" si="25"/>
        <v>5138671</v>
      </c>
    </row>
    <row r="66" spans="1:17">
      <c r="A66" s="95" t="s">
        <v>134</v>
      </c>
      <c r="B66" s="111" t="s">
        <v>10</v>
      </c>
      <c r="C66" s="96"/>
      <c r="D66" s="112"/>
      <c r="E66" s="98"/>
      <c r="F66" s="98"/>
      <c r="G66" s="98"/>
      <c r="H66" s="98"/>
      <c r="I66" s="98"/>
      <c r="J66" s="98"/>
      <c r="K66" s="98"/>
      <c r="L66" s="98"/>
      <c r="M66" s="98"/>
      <c r="N66" s="98"/>
      <c r="O66" s="98"/>
      <c r="P66" s="98"/>
    </row>
    <row r="67" spans="1:17" ht="25.5" customHeight="1">
      <c r="A67" s="95"/>
      <c r="B67" s="117" t="s">
        <v>42</v>
      </c>
      <c r="C67" s="444" t="s">
        <v>176</v>
      </c>
      <c r="D67" s="438"/>
      <c r="E67" s="98"/>
      <c r="F67" s="98"/>
      <c r="G67" s="98"/>
      <c r="H67" s="98"/>
      <c r="I67" s="98"/>
      <c r="J67" s="98"/>
      <c r="K67" s="98"/>
      <c r="L67" s="98"/>
      <c r="M67" s="98"/>
      <c r="N67" s="98"/>
      <c r="O67" s="98"/>
      <c r="P67" s="98"/>
    </row>
    <row r="68" spans="1:17">
      <c r="A68" s="95"/>
      <c r="B68" s="111"/>
      <c r="C68" s="96" t="s">
        <v>46</v>
      </c>
      <c r="D68" s="112" t="s">
        <v>43</v>
      </c>
      <c r="E68" s="98">
        <v>258257022</v>
      </c>
      <c r="F68" s="98">
        <v>16788925</v>
      </c>
      <c r="G68" s="98">
        <v>1038204</v>
      </c>
      <c r="H68" s="98">
        <v>1004741</v>
      </c>
      <c r="I68" s="98">
        <v>4740045</v>
      </c>
      <c r="J68" s="98">
        <f t="shared" ref="J68:J69" si="26">SUM(E68:I68)</f>
        <v>281828937</v>
      </c>
      <c r="K68" s="98">
        <v>221637431</v>
      </c>
      <c r="L68" s="98">
        <v>17499179</v>
      </c>
      <c r="M68" s="98">
        <v>953104</v>
      </c>
      <c r="N68" s="98">
        <v>1021740</v>
      </c>
      <c r="O68" s="98">
        <v>4247685</v>
      </c>
      <c r="P68" s="98">
        <f t="shared" ref="P68:P69" si="27">SUM(K68:O68)</f>
        <v>245359139</v>
      </c>
    </row>
    <row r="69" spans="1:17">
      <c r="A69" s="95"/>
      <c r="B69" s="111"/>
      <c r="C69" s="96" t="s">
        <v>47</v>
      </c>
      <c r="D69" s="112" t="s">
        <v>45</v>
      </c>
      <c r="E69" s="98">
        <v>674474</v>
      </c>
      <c r="F69" s="98">
        <v>33162</v>
      </c>
      <c r="G69" s="98">
        <v>0</v>
      </c>
      <c r="H69" s="98">
        <v>0</v>
      </c>
      <c r="I69" s="98">
        <v>22238</v>
      </c>
      <c r="J69" s="98">
        <f t="shared" si="26"/>
        <v>729874</v>
      </c>
      <c r="K69" s="98">
        <v>2030330</v>
      </c>
      <c r="L69" s="98">
        <v>43281</v>
      </c>
      <c r="M69" s="98">
        <v>0</v>
      </c>
      <c r="N69" s="98">
        <v>15647</v>
      </c>
      <c r="O69" s="98">
        <v>34332</v>
      </c>
      <c r="P69" s="98">
        <f t="shared" si="27"/>
        <v>2123590</v>
      </c>
    </row>
    <row r="70" spans="1:17">
      <c r="A70" s="95"/>
      <c r="B70" s="111" t="s">
        <v>44</v>
      </c>
      <c r="C70" s="96" t="s">
        <v>177</v>
      </c>
      <c r="D70" s="112"/>
      <c r="E70" s="98"/>
      <c r="F70" s="98"/>
      <c r="G70" s="98"/>
      <c r="H70" s="98"/>
      <c r="I70" s="98"/>
      <c r="J70" s="98"/>
      <c r="K70" s="98"/>
      <c r="L70" s="98"/>
      <c r="M70" s="98"/>
      <c r="N70" s="98"/>
      <c r="O70" s="98"/>
      <c r="P70" s="98"/>
    </row>
    <row r="71" spans="1:17">
      <c r="A71" s="95"/>
      <c r="B71" s="111"/>
      <c r="C71" s="96" t="s">
        <v>46</v>
      </c>
      <c r="D71" s="112" t="s">
        <v>43</v>
      </c>
      <c r="E71" s="98">
        <v>281655599</v>
      </c>
      <c r="F71" s="98">
        <v>8139997</v>
      </c>
      <c r="G71" s="98">
        <v>1985984</v>
      </c>
      <c r="H71" s="98">
        <v>507171</v>
      </c>
      <c r="I71" s="98">
        <v>2161690</v>
      </c>
      <c r="J71" s="98">
        <f t="shared" ref="J71:J72" si="28">SUM(E71:I71)</f>
        <v>294450441</v>
      </c>
      <c r="K71" s="98">
        <v>241957080</v>
      </c>
      <c r="L71" s="98">
        <v>8279236</v>
      </c>
      <c r="M71" s="98">
        <v>1459337</v>
      </c>
      <c r="N71" s="98">
        <v>259258</v>
      </c>
      <c r="O71" s="98">
        <v>2012272</v>
      </c>
      <c r="P71" s="98">
        <f t="shared" ref="P71:P72" si="29">SUM(K71:O71)</f>
        <v>253967183</v>
      </c>
      <c r="Q71" s="3"/>
    </row>
    <row r="72" spans="1:17">
      <c r="A72" s="95"/>
      <c r="B72" s="111"/>
      <c r="C72" s="96" t="s">
        <v>47</v>
      </c>
      <c r="D72" s="112" t="s">
        <v>45</v>
      </c>
      <c r="E72" s="98">
        <v>54470256</v>
      </c>
      <c r="F72" s="98">
        <v>2249563</v>
      </c>
      <c r="G72" s="98">
        <v>82893</v>
      </c>
      <c r="H72" s="98">
        <v>18257</v>
      </c>
      <c r="I72" s="98">
        <v>683299</v>
      </c>
      <c r="J72" s="98">
        <f t="shared" si="28"/>
        <v>57504268</v>
      </c>
      <c r="K72" s="98">
        <v>54560185</v>
      </c>
      <c r="L72" s="98">
        <v>490774</v>
      </c>
      <c r="M72" s="98">
        <v>0</v>
      </c>
      <c r="N72" s="98">
        <v>0</v>
      </c>
      <c r="O72" s="98">
        <v>1021865</v>
      </c>
      <c r="P72" s="98">
        <f t="shared" si="29"/>
        <v>56072824</v>
      </c>
      <c r="Q72" s="3"/>
    </row>
    <row r="73" spans="1:17">
      <c r="A73" s="95"/>
      <c r="B73" s="111" t="s">
        <v>51</v>
      </c>
      <c r="C73" s="96" t="s">
        <v>178</v>
      </c>
      <c r="D73" s="112"/>
      <c r="E73" s="98"/>
      <c r="F73" s="98"/>
      <c r="G73" s="98"/>
      <c r="H73" s="98"/>
      <c r="I73" s="98"/>
      <c r="J73" s="98"/>
      <c r="K73" s="98"/>
      <c r="L73" s="98"/>
      <c r="M73" s="98"/>
      <c r="N73" s="98"/>
      <c r="O73" s="98"/>
      <c r="P73" s="98"/>
      <c r="Q73" s="3"/>
    </row>
    <row r="74" spans="1:17">
      <c r="A74" s="95"/>
      <c r="B74" s="111"/>
      <c r="C74" s="96" t="s">
        <v>46</v>
      </c>
      <c r="D74" s="112" t="s">
        <v>43</v>
      </c>
      <c r="E74" s="98">
        <v>14051526</v>
      </c>
      <c r="F74" s="98">
        <v>9823923</v>
      </c>
      <c r="G74" s="98">
        <v>1581246</v>
      </c>
      <c r="H74" s="98">
        <v>578948</v>
      </c>
      <c r="I74" s="98">
        <v>2666112</v>
      </c>
      <c r="J74" s="98">
        <f t="shared" ref="J74:J79" si="30">SUM(E74:I74)</f>
        <v>28701755</v>
      </c>
      <c r="K74" s="98">
        <v>8997230</v>
      </c>
      <c r="L74" s="98">
        <v>5885302</v>
      </c>
      <c r="M74" s="98">
        <v>715305</v>
      </c>
      <c r="N74" s="98">
        <v>182545</v>
      </c>
      <c r="O74" s="98">
        <v>1050757</v>
      </c>
      <c r="P74" s="98">
        <f t="shared" ref="P74:P79" si="31">SUM(K74:O74)</f>
        <v>16831139</v>
      </c>
      <c r="Q74" s="3"/>
    </row>
    <row r="75" spans="1:17">
      <c r="A75" s="95"/>
      <c r="B75" s="111"/>
      <c r="C75" s="96" t="s">
        <v>47</v>
      </c>
      <c r="D75" s="112" t="s">
        <v>45</v>
      </c>
      <c r="E75" s="98">
        <v>5681766</v>
      </c>
      <c r="F75" s="98">
        <v>1519545</v>
      </c>
      <c r="G75" s="98">
        <v>81317</v>
      </c>
      <c r="H75" s="98">
        <v>18257</v>
      </c>
      <c r="I75" s="98">
        <v>542932</v>
      </c>
      <c r="J75" s="98">
        <f t="shared" si="30"/>
        <v>7843817</v>
      </c>
      <c r="K75" s="98">
        <v>2551712</v>
      </c>
      <c r="L75" s="98">
        <v>267578</v>
      </c>
      <c r="M75" s="98">
        <v>0</v>
      </c>
      <c r="N75" s="98">
        <v>3817</v>
      </c>
      <c r="O75" s="98">
        <v>300662</v>
      </c>
      <c r="P75" s="98">
        <f t="shared" si="31"/>
        <v>3123769</v>
      </c>
    </row>
    <row r="76" spans="1:17">
      <c r="A76" s="95"/>
      <c r="B76" s="111" t="s">
        <v>53</v>
      </c>
      <c r="C76" s="96" t="s">
        <v>179</v>
      </c>
      <c r="D76" s="112"/>
      <c r="E76" s="98">
        <v>2385624</v>
      </c>
      <c r="F76" s="98">
        <v>60643</v>
      </c>
      <c r="G76" s="98">
        <v>379998</v>
      </c>
      <c r="H76" s="98">
        <v>249128</v>
      </c>
      <c r="I76" s="98">
        <v>97191</v>
      </c>
      <c r="J76" s="98">
        <f t="shared" si="30"/>
        <v>3172584</v>
      </c>
      <c r="K76" s="98">
        <v>1689846</v>
      </c>
      <c r="L76" s="98">
        <v>129948</v>
      </c>
      <c r="M76" s="98">
        <v>663279</v>
      </c>
      <c r="N76" s="98">
        <v>0</v>
      </c>
      <c r="O76" s="98">
        <v>75711</v>
      </c>
      <c r="P76" s="98">
        <f t="shared" si="31"/>
        <v>2558784</v>
      </c>
    </row>
    <row r="77" spans="1:17">
      <c r="A77" s="95" t="s">
        <v>135</v>
      </c>
      <c r="B77" s="111" t="s">
        <v>13</v>
      </c>
      <c r="C77" s="96"/>
      <c r="D77" s="112"/>
      <c r="E77" s="98">
        <v>5783220</v>
      </c>
      <c r="F77" s="98">
        <v>0</v>
      </c>
      <c r="G77" s="98">
        <v>0</v>
      </c>
      <c r="H77" s="98">
        <v>0</v>
      </c>
      <c r="I77" s="98">
        <v>0</v>
      </c>
      <c r="J77" s="98">
        <f t="shared" si="30"/>
        <v>5783220</v>
      </c>
      <c r="K77" s="98">
        <v>4687097</v>
      </c>
      <c r="L77" s="98">
        <v>0</v>
      </c>
      <c r="M77" s="98">
        <v>0</v>
      </c>
      <c r="N77" s="98">
        <v>0</v>
      </c>
      <c r="O77" s="98">
        <v>0</v>
      </c>
      <c r="P77" s="98">
        <f t="shared" si="31"/>
        <v>4687097</v>
      </c>
    </row>
    <row r="78" spans="1:17">
      <c r="A78" s="95" t="s">
        <v>136</v>
      </c>
      <c r="B78" s="111" t="s">
        <v>180</v>
      </c>
      <c r="C78" s="96"/>
      <c r="D78" s="112"/>
      <c r="E78" s="98">
        <v>0</v>
      </c>
      <c r="F78" s="98">
        <v>0</v>
      </c>
      <c r="G78" s="98">
        <v>0</v>
      </c>
      <c r="H78" s="98">
        <v>0</v>
      </c>
      <c r="I78" s="98">
        <v>0</v>
      </c>
      <c r="J78" s="98">
        <f t="shared" si="30"/>
        <v>0</v>
      </c>
      <c r="K78" s="98">
        <v>0</v>
      </c>
      <c r="L78" s="98">
        <v>0</v>
      </c>
      <c r="M78" s="98">
        <v>0</v>
      </c>
      <c r="N78" s="98">
        <v>0</v>
      </c>
      <c r="O78" s="98">
        <v>0</v>
      </c>
      <c r="P78" s="98">
        <f t="shared" si="31"/>
        <v>0</v>
      </c>
    </row>
    <row r="79" spans="1:17">
      <c r="A79" s="95" t="s">
        <v>137</v>
      </c>
      <c r="B79" s="111" t="s">
        <v>388</v>
      </c>
      <c r="C79" s="96"/>
      <c r="D79" s="112"/>
      <c r="E79" s="98">
        <v>0</v>
      </c>
      <c r="F79" s="98">
        <v>0</v>
      </c>
      <c r="G79" s="98">
        <v>0</v>
      </c>
      <c r="H79" s="98">
        <v>0</v>
      </c>
      <c r="I79" s="98">
        <v>0</v>
      </c>
      <c r="J79" s="98">
        <f t="shared" si="30"/>
        <v>0</v>
      </c>
      <c r="K79" s="98">
        <v>0</v>
      </c>
      <c r="L79" s="98">
        <v>0</v>
      </c>
      <c r="M79" s="98">
        <v>0</v>
      </c>
      <c r="N79" s="98">
        <v>0</v>
      </c>
      <c r="O79" s="98">
        <v>0</v>
      </c>
      <c r="P79" s="98">
        <f t="shared" si="31"/>
        <v>0</v>
      </c>
    </row>
    <row r="80" spans="1:17">
      <c r="A80" s="95" t="s">
        <v>138</v>
      </c>
      <c r="B80" s="111" t="s">
        <v>303</v>
      </c>
      <c r="C80" s="96"/>
      <c r="D80" s="112"/>
      <c r="E80" s="98"/>
      <c r="F80" s="98"/>
      <c r="G80" s="98"/>
      <c r="H80" s="98"/>
      <c r="I80" s="98"/>
      <c r="J80" s="98"/>
      <c r="K80" s="98"/>
      <c r="L80" s="98"/>
      <c r="M80" s="98"/>
      <c r="N80" s="98"/>
      <c r="O80" s="98"/>
      <c r="P80" s="98"/>
    </row>
    <row r="81" spans="1:17">
      <c r="A81" s="95"/>
      <c r="B81" s="111" t="s">
        <v>42</v>
      </c>
      <c r="C81" s="96" t="s">
        <v>43</v>
      </c>
      <c r="D81" s="112"/>
      <c r="E81" s="98">
        <v>95550133</v>
      </c>
      <c r="F81" s="98">
        <v>545709</v>
      </c>
      <c r="G81" s="98">
        <v>211985</v>
      </c>
      <c r="H81" s="98">
        <v>734432</v>
      </c>
      <c r="I81" s="98">
        <v>0</v>
      </c>
      <c r="J81" s="98">
        <f t="shared" ref="J81:J83" si="32">SUM(E81:I81)</f>
        <v>97042259</v>
      </c>
      <c r="K81" s="98">
        <v>86769404</v>
      </c>
      <c r="L81" s="98">
        <v>872643</v>
      </c>
      <c r="M81" s="98">
        <v>180150</v>
      </c>
      <c r="N81" s="98">
        <v>11553</v>
      </c>
      <c r="O81" s="98">
        <v>0</v>
      </c>
      <c r="P81" s="98">
        <f t="shared" ref="P81:P83" si="33">SUM(K81:O81)</f>
        <v>87833750</v>
      </c>
      <c r="Q81" s="3"/>
    </row>
    <row r="82" spans="1:17">
      <c r="A82" s="95"/>
      <c r="B82" s="111" t="s">
        <v>44</v>
      </c>
      <c r="C82" s="96" t="s">
        <v>45</v>
      </c>
      <c r="D82" s="112"/>
      <c r="E82" s="98">
        <v>55487713</v>
      </c>
      <c r="F82" s="98">
        <v>484144</v>
      </c>
      <c r="G82" s="98">
        <v>1762</v>
      </c>
      <c r="H82" s="98">
        <v>0</v>
      </c>
      <c r="I82" s="98">
        <v>0</v>
      </c>
      <c r="J82" s="98">
        <f t="shared" si="32"/>
        <v>55973619</v>
      </c>
      <c r="K82" s="98">
        <v>61859607</v>
      </c>
      <c r="L82" s="98">
        <v>20675</v>
      </c>
      <c r="M82" s="98">
        <v>0</v>
      </c>
      <c r="N82" s="98">
        <v>10431</v>
      </c>
      <c r="O82" s="98">
        <v>0</v>
      </c>
      <c r="P82" s="98">
        <f t="shared" si="33"/>
        <v>61890713</v>
      </c>
    </row>
    <row r="83" spans="1:17">
      <c r="A83" s="95" t="s">
        <v>139</v>
      </c>
      <c r="B83" s="111" t="s">
        <v>18</v>
      </c>
      <c r="C83" s="96"/>
      <c r="D83" s="112"/>
      <c r="E83" s="98">
        <v>5513</v>
      </c>
      <c r="F83" s="98">
        <v>0</v>
      </c>
      <c r="G83" s="98">
        <v>5307</v>
      </c>
      <c r="H83" s="98">
        <v>7058</v>
      </c>
      <c r="I83" s="98">
        <v>14012</v>
      </c>
      <c r="J83" s="98">
        <f t="shared" si="32"/>
        <v>31890</v>
      </c>
      <c r="K83" s="98">
        <v>7389</v>
      </c>
      <c r="L83" s="98">
        <v>0</v>
      </c>
      <c r="M83" s="98">
        <v>1095</v>
      </c>
      <c r="N83" s="98">
        <v>12569</v>
      </c>
      <c r="O83" s="98">
        <v>8727</v>
      </c>
      <c r="P83" s="98">
        <f t="shared" si="33"/>
        <v>29780</v>
      </c>
    </row>
    <row r="84" spans="1:17">
      <c r="A84" s="159"/>
      <c r="B84" s="120"/>
      <c r="C84" s="121"/>
      <c r="D84" s="122"/>
      <c r="E84" s="149"/>
      <c r="F84" s="149"/>
      <c r="G84" s="149"/>
      <c r="H84" s="149"/>
      <c r="I84" s="149"/>
      <c r="J84" s="149"/>
      <c r="K84" s="149"/>
      <c r="L84" s="149"/>
      <c r="M84" s="149"/>
      <c r="N84" s="149"/>
      <c r="O84" s="149"/>
      <c r="P84" s="149"/>
    </row>
    <row r="85" spans="1:17">
      <c r="A85" s="42" t="s">
        <v>118</v>
      </c>
      <c r="B85" s="19" t="s">
        <v>185</v>
      </c>
      <c r="C85" s="15"/>
      <c r="D85" s="15"/>
      <c r="E85" s="15"/>
      <c r="F85" s="15"/>
      <c r="G85" s="15"/>
      <c r="H85" s="15"/>
      <c r="I85" s="15"/>
      <c r="J85" s="124"/>
      <c r="K85" s="124"/>
      <c r="L85" s="15"/>
      <c r="M85" s="15"/>
      <c r="N85" s="15"/>
      <c r="O85" s="15"/>
      <c r="P85" s="17"/>
    </row>
    <row r="86" spans="1:17">
      <c r="A86" s="155" t="s">
        <v>127</v>
      </c>
      <c r="B86" s="357" t="s">
        <v>435</v>
      </c>
      <c r="C86" s="92"/>
      <c r="D86" s="110"/>
      <c r="E86" s="44"/>
      <c r="F86" s="45"/>
      <c r="G86" s="45"/>
      <c r="H86" s="45"/>
      <c r="I86" s="46"/>
      <c r="J86" s="125"/>
      <c r="K86" s="44"/>
      <c r="L86" s="45"/>
      <c r="M86" s="45"/>
      <c r="N86" s="45"/>
      <c r="O86" s="46"/>
      <c r="P86" s="125"/>
    </row>
    <row r="87" spans="1:17">
      <c r="A87" s="95"/>
      <c r="B87" s="111" t="s">
        <v>42</v>
      </c>
      <c r="C87" s="96" t="s">
        <v>186</v>
      </c>
      <c r="D87" s="112"/>
      <c r="E87" s="47"/>
      <c r="F87" s="6"/>
      <c r="G87" s="6"/>
      <c r="H87" s="6"/>
      <c r="I87" s="48"/>
      <c r="J87" s="98">
        <v>0</v>
      </c>
      <c r="K87" s="47"/>
      <c r="L87" s="6"/>
      <c r="M87" s="6"/>
      <c r="N87" s="6"/>
      <c r="O87" s="48"/>
      <c r="P87" s="98">
        <v>0</v>
      </c>
    </row>
    <row r="88" spans="1:17">
      <c r="A88" s="95"/>
      <c r="B88" s="111" t="s">
        <v>44</v>
      </c>
      <c r="C88" s="96" t="s">
        <v>187</v>
      </c>
      <c r="D88" s="112"/>
      <c r="E88" s="47"/>
      <c r="F88" s="6"/>
      <c r="G88" s="6"/>
      <c r="H88" s="6"/>
      <c r="I88" s="48"/>
      <c r="J88" s="98">
        <v>0</v>
      </c>
      <c r="K88" s="47"/>
      <c r="L88" s="6"/>
      <c r="M88" s="6"/>
      <c r="N88" s="6"/>
      <c r="O88" s="48"/>
      <c r="P88" s="98">
        <v>0</v>
      </c>
    </row>
    <row r="89" spans="1:17">
      <c r="A89" s="95" t="s">
        <v>128</v>
      </c>
      <c r="B89" s="111" t="s">
        <v>188</v>
      </c>
      <c r="C89" s="96"/>
      <c r="D89" s="112"/>
      <c r="E89" s="47"/>
      <c r="F89" s="6"/>
      <c r="G89" s="6"/>
      <c r="H89" s="6"/>
      <c r="I89" s="48"/>
      <c r="J89" s="98">
        <v>21944371</v>
      </c>
      <c r="K89" s="47"/>
      <c r="L89" s="6"/>
      <c r="M89" s="6"/>
      <c r="N89" s="6"/>
      <c r="O89" s="48"/>
      <c r="P89" s="98">
        <v>17030352</v>
      </c>
    </row>
    <row r="90" spans="1:17">
      <c r="A90" s="95" t="s">
        <v>129</v>
      </c>
      <c r="B90" s="115" t="s">
        <v>356</v>
      </c>
      <c r="C90" s="96"/>
      <c r="D90" s="112"/>
      <c r="E90" s="47"/>
      <c r="F90" s="6"/>
      <c r="G90" s="6"/>
      <c r="H90" s="6"/>
      <c r="I90" s="48"/>
      <c r="J90" s="98">
        <v>17187421</v>
      </c>
      <c r="K90" s="47"/>
      <c r="L90" s="6"/>
      <c r="M90" s="6"/>
      <c r="N90" s="6"/>
      <c r="O90" s="48"/>
      <c r="P90" s="98">
        <v>15735709</v>
      </c>
    </row>
    <row r="91" spans="1:17" ht="25.5" customHeight="1">
      <c r="A91" s="102" t="s">
        <v>131</v>
      </c>
      <c r="B91" s="443" t="s">
        <v>189</v>
      </c>
      <c r="C91" s="444"/>
      <c r="D91" s="438"/>
      <c r="E91" s="47"/>
      <c r="F91" s="6"/>
      <c r="G91" s="6"/>
      <c r="H91" s="6"/>
      <c r="I91" s="48"/>
      <c r="J91" s="160">
        <v>0.44477622060724614</v>
      </c>
      <c r="K91" s="47"/>
      <c r="L91" s="6"/>
      <c r="M91" s="6"/>
      <c r="N91" s="6"/>
      <c r="O91" s="48"/>
      <c r="P91" s="160">
        <v>0.44316298707392715</v>
      </c>
    </row>
    <row r="92" spans="1:17" ht="25.5" customHeight="1">
      <c r="A92" s="102" t="s">
        <v>132</v>
      </c>
      <c r="B92" s="443" t="s">
        <v>190</v>
      </c>
      <c r="C92" s="444"/>
      <c r="D92" s="438"/>
      <c r="E92" s="47"/>
      <c r="F92" s="6"/>
      <c r="G92" s="6"/>
      <c r="H92" s="6"/>
      <c r="I92" s="48"/>
      <c r="J92" s="160">
        <v>0.3924991120198647</v>
      </c>
      <c r="K92" s="47"/>
      <c r="L92" s="6"/>
      <c r="M92" s="6"/>
      <c r="N92" s="6"/>
      <c r="O92" s="48"/>
      <c r="P92" s="160">
        <v>0.3879346692704137</v>
      </c>
    </row>
    <row r="93" spans="1:17" ht="25.5" customHeight="1">
      <c r="A93" s="102" t="s">
        <v>133</v>
      </c>
      <c r="B93" s="443" t="s">
        <v>250</v>
      </c>
      <c r="C93" s="444"/>
      <c r="D93" s="438"/>
      <c r="E93" s="47"/>
      <c r="F93" s="6"/>
      <c r="G93" s="6"/>
      <c r="H93" s="6"/>
      <c r="I93" s="48"/>
      <c r="J93" s="160">
        <v>0.80176358344322562</v>
      </c>
      <c r="K93" s="47"/>
      <c r="L93" s="6"/>
      <c r="M93" s="6"/>
      <c r="N93" s="6"/>
      <c r="O93" s="48"/>
      <c r="P93" s="160">
        <v>0.77513644633110979</v>
      </c>
    </row>
    <row r="94" spans="1:17" ht="25.5" customHeight="1">
      <c r="A94" s="102" t="s">
        <v>134</v>
      </c>
      <c r="B94" s="443" t="s">
        <v>191</v>
      </c>
      <c r="C94" s="444"/>
      <c r="D94" s="438"/>
      <c r="E94" s="47"/>
      <c r="F94" s="6"/>
      <c r="G94" s="6"/>
      <c r="H94" s="6"/>
      <c r="I94" s="48"/>
      <c r="J94" s="160">
        <v>0.79514158947802993</v>
      </c>
      <c r="K94" s="47"/>
      <c r="L94" s="6"/>
      <c r="M94" s="6"/>
      <c r="N94" s="6"/>
      <c r="O94" s="48"/>
      <c r="P94" s="160">
        <v>0.76893201024383651</v>
      </c>
    </row>
    <row r="95" spans="1:17">
      <c r="A95" s="95" t="s">
        <v>135</v>
      </c>
      <c r="B95" s="111" t="s">
        <v>86</v>
      </c>
      <c r="C95" s="96"/>
      <c r="D95" s="112"/>
      <c r="E95" s="47"/>
      <c r="F95" s="6"/>
      <c r="G95" s="6"/>
      <c r="H95" s="6"/>
      <c r="I95" s="48"/>
      <c r="J95" s="131"/>
      <c r="K95" s="47"/>
      <c r="L95" s="6"/>
      <c r="M95" s="6"/>
      <c r="N95" s="6"/>
      <c r="O95" s="48"/>
      <c r="P95" s="131"/>
    </row>
    <row r="96" spans="1:17">
      <c r="A96" s="95"/>
      <c r="B96" s="111" t="s">
        <v>42</v>
      </c>
      <c r="C96" s="96" t="s">
        <v>192</v>
      </c>
      <c r="D96" s="112"/>
      <c r="E96" s="47"/>
      <c r="F96" s="6"/>
      <c r="G96" s="6"/>
      <c r="H96" s="6"/>
      <c r="I96" s="48"/>
      <c r="J96" s="98">
        <v>24726704</v>
      </c>
      <c r="K96" s="47"/>
      <c r="L96" s="6"/>
      <c r="M96" s="6"/>
      <c r="N96" s="6"/>
      <c r="O96" s="48"/>
      <c r="P96" s="98">
        <v>24727329</v>
      </c>
    </row>
    <row r="97" spans="1:16">
      <c r="A97" s="95"/>
      <c r="B97" s="111" t="s">
        <v>44</v>
      </c>
      <c r="C97" s="99" t="s">
        <v>348</v>
      </c>
      <c r="D97" s="112"/>
      <c r="E97" s="47"/>
      <c r="F97" s="6"/>
      <c r="G97" s="6"/>
      <c r="H97" s="6"/>
      <c r="I97" s="48"/>
      <c r="J97" s="98">
        <v>0</v>
      </c>
      <c r="K97" s="47"/>
      <c r="L97" s="6"/>
      <c r="M97" s="6"/>
      <c r="N97" s="6"/>
      <c r="O97" s="48"/>
      <c r="P97" s="98">
        <v>0</v>
      </c>
    </row>
    <row r="98" spans="1:16">
      <c r="A98" s="95"/>
      <c r="B98" s="111" t="s">
        <v>51</v>
      </c>
      <c r="C98" s="96" t="s">
        <v>193</v>
      </c>
      <c r="D98" s="112"/>
      <c r="E98" s="47"/>
      <c r="F98" s="6"/>
      <c r="G98" s="6"/>
      <c r="H98" s="6"/>
      <c r="I98" s="48"/>
      <c r="J98" s="98">
        <v>8446245</v>
      </c>
      <c r="K98" s="47"/>
      <c r="L98" s="6"/>
      <c r="M98" s="6"/>
      <c r="N98" s="6"/>
      <c r="O98" s="48"/>
      <c r="P98" s="98">
        <v>7741007</v>
      </c>
    </row>
    <row r="99" spans="1:16" ht="25.5" customHeight="1">
      <c r="A99" s="95"/>
      <c r="B99" s="117" t="s">
        <v>53</v>
      </c>
      <c r="C99" s="437" t="s">
        <v>349</v>
      </c>
      <c r="D99" s="438"/>
      <c r="E99" s="47"/>
      <c r="F99" s="6"/>
      <c r="G99" s="6"/>
      <c r="H99" s="6"/>
      <c r="I99" s="48"/>
      <c r="J99" s="98">
        <v>4461473</v>
      </c>
      <c r="K99" s="47"/>
      <c r="L99" s="6"/>
      <c r="M99" s="6"/>
      <c r="N99" s="6"/>
      <c r="O99" s="48"/>
      <c r="P99" s="98">
        <v>3780409</v>
      </c>
    </row>
    <row r="100" spans="1:16">
      <c r="A100" s="95"/>
      <c r="B100" s="111" t="s">
        <v>39</v>
      </c>
      <c r="C100" s="96" t="s">
        <v>194</v>
      </c>
      <c r="D100" s="112"/>
      <c r="E100" s="47"/>
      <c r="F100" s="6"/>
      <c r="G100" s="6"/>
      <c r="H100" s="6"/>
      <c r="I100" s="48"/>
      <c r="J100" s="98">
        <v>0</v>
      </c>
      <c r="K100" s="47"/>
      <c r="L100" s="6"/>
      <c r="M100" s="6"/>
      <c r="N100" s="6"/>
      <c r="O100" s="48"/>
      <c r="P100" s="98">
        <v>0</v>
      </c>
    </row>
    <row r="101" spans="1:16">
      <c r="A101" s="159"/>
      <c r="B101" s="120"/>
      <c r="C101" s="121"/>
      <c r="D101" s="122"/>
      <c r="E101" s="49"/>
      <c r="F101" s="50"/>
      <c r="G101" s="50"/>
      <c r="H101" s="50"/>
      <c r="I101" s="51"/>
      <c r="J101" s="153"/>
      <c r="K101" s="49"/>
      <c r="L101" s="50"/>
      <c r="M101" s="50"/>
      <c r="N101" s="50"/>
      <c r="O101" s="51"/>
      <c r="P101" s="153"/>
    </row>
    <row r="104" spans="1:16">
      <c r="A104" s="168" t="s">
        <v>195</v>
      </c>
      <c r="B104" s="83"/>
      <c r="C104" s="83"/>
      <c r="D104" s="83"/>
      <c r="E104" s="83"/>
      <c r="F104" s="83"/>
      <c r="G104" s="83"/>
      <c r="H104" s="83"/>
      <c r="I104" s="83"/>
      <c r="J104" s="83"/>
      <c r="K104" s="83"/>
      <c r="L104" s="84"/>
    </row>
    <row r="105" spans="1:16">
      <c r="A105" s="302" t="str">
        <f>Sheet1!A6</f>
        <v>PT BANK RAKYAT INDONESIA (PERSERO) Tbk</v>
      </c>
      <c r="B105" s="86"/>
      <c r="C105" s="86"/>
      <c r="D105" s="86"/>
      <c r="E105" s="86"/>
      <c r="F105" s="86"/>
      <c r="G105" s="86"/>
      <c r="H105" s="86"/>
      <c r="I105" s="86"/>
      <c r="J105" s="86"/>
      <c r="K105" s="86"/>
      <c r="L105" s="87"/>
    </row>
    <row r="106" spans="1:16">
      <c r="A106" s="302" t="str">
        <f>A7</f>
        <v>Tanggal 31 Desember 2016 dan 2015</v>
      </c>
      <c r="B106" s="86"/>
      <c r="C106" s="86"/>
      <c r="D106" s="86"/>
      <c r="E106" s="86"/>
      <c r="F106" s="86"/>
      <c r="G106" s="86"/>
      <c r="H106" s="86"/>
      <c r="I106" s="86"/>
      <c r="J106" s="86"/>
      <c r="K106" s="86"/>
      <c r="L106" s="87"/>
    </row>
    <row r="107" spans="1:16">
      <c r="A107" s="169"/>
      <c r="B107" s="89"/>
      <c r="C107" s="89"/>
      <c r="D107" s="89"/>
      <c r="E107" s="89"/>
      <c r="F107" s="89"/>
      <c r="G107" s="89"/>
      <c r="H107" s="89"/>
      <c r="I107" s="89"/>
      <c r="J107" s="89"/>
      <c r="K107" s="89"/>
      <c r="L107" s="170"/>
    </row>
    <row r="108" spans="1:16">
      <c r="A108" s="446" t="s">
        <v>0</v>
      </c>
      <c r="B108" s="481" t="s">
        <v>32</v>
      </c>
      <c r="C108" s="482"/>
      <c r="D108" s="483"/>
      <c r="E108" s="162">
        <f>E11</f>
        <v>42735</v>
      </c>
      <c r="F108" s="163"/>
      <c r="G108" s="163"/>
      <c r="H108" s="163"/>
      <c r="I108" s="162">
        <f>K11</f>
        <v>42369</v>
      </c>
      <c r="J108" s="163"/>
      <c r="K108" s="163"/>
      <c r="L108" s="163"/>
    </row>
    <row r="109" spans="1:16">
      <c r="A109" s="468"/>
      <c r="B109" s="484"/>
      <c r="C109" s="485"/>
      <c r="D109" s="486"/>
      <c r="E109" s="165" t="s">
        <v>196</v>
      </c>
      <c r="F109" s="166"/>
      <c r="G109" s="165" t="s">
        <v>199</v>
      </c>
      <c r="H109" s="166"/>
      <c r="I109" s="165" t="s">
        <v>196</v>
      </c>
      <c r="J109" s="166"/>
      <c r="K109" s="165" t="s">
        <v>199</v>
      </c>
      <c r="L109" s="166"/>
    </row>
    <row r="110" spans="1:16">
      <c r="A110" s="469"/>
      <c r="B110" s="487"/>
      <c r="C110" s="488"/>
      <c r="D110" s="489"/>
      <c r="E110" s="164" t="s">
        <v>197</v>
      </c>
      <c r="F110" s="164" t="s">
        <v>198</v>
      </c>
      <c r="G110" s="164" t="s">
        <v>200</v>
      </c>
      <c r="H110" s="164" t="s">
        <v>201</v>
      </c>
      <c r="I110" s="164" t="s">
        <v>197</v>
      </c>
      <c r="J110" s="164" t="s">
        <v>198</v>
      </c>
      <c r="K110" s="164" t="s">
        <v>200</v>
      </c>
      <c r="L110" s="164" t="s">
        <v>201</v>
      </c>
    </row>
    <row r="111" spans="1:16">
      <c r="A111" s="91" t="s">
        <v>127</v>
      </c>
      <c r="B111" s="109" t="s">
        <v>6</v>
      </c>
      <c r="C111" s="92"/>
      <c r="D111" s="110"/>
      <c r="E111" s="94">
        <v>0</v>
      </c>
      <c r="F111" s="94">
        <v>0</v>
      </c>
      <c r="G111" s="94">
        <v>164421.92000000001</v>
      </c>
      <c r="H111" s="94">
        <v>0</v>
      </c>
      <c r="I111" s="94">
        <v>0</v>
      </c>
      <c r="J111" s="94">
        <v>0</v>
      </c>
      <c r="K111" s="94">
        <v>206120.62</v>
      </c>
      <c r="L111" s="94">
        <v>0</v>
      </c>
      <c r="N111" s="11"/>
      <c r="O111" s="11"/>
    </row>
    <row r="112" spans="1:16">
      <c r="A112" s="95" t="s">
        <v>128</v>
      </c>
      <c r="B112" s="115" t="s">
        <v>260</v>
      </c>
      <c r="C112" s="96"/>
      <c r="D112" s="112"/>
      <c r="E112" s="98">
        <v>0</v>
      </c>
      <c r="F112" s="98">
        <v>0</v>
      </c>
      <c r="G112" s="98">
        <v>936.49</v>
      </c>
      <c r="H112" s="98">
        <v>0</v>
      </c>
      <c r="I112" s="98">
        <v>0</v>
      </c>
      <c r="J112" s="98">
        <v>0</v>
      </c>
      <c r="K112" s="98">
        <v>0</v>
      </c>
      <c r="L112" s="98">
        <v>0</v>
      </c>
    </row>
    <row r="113" spans="1:12">
      <c r="A113" s="95" t="s">
        <v>129</v>
      </c>
      <c r="B113" s="111" t="s">
        <v>8</v>
      </c>
      <c r="C113" s="96"/>
      <c r="D113" s="112"/>
      <c r="E113" s="98">
        <v>0</v>
      </c>
      <c r="F113" s="98">
        <v>0</v>
      </c>
      <c r="G113" s="98">
        <v>213720.88</v>
      </c>
      <c r="H113" s="98">
        <v>0</v>
      </c>
      <c r="I113" s="98">
        <v>0</v>
      </c>
      <c r="J113" s="98">
        <v>0</v>
      </c>
      <c r="K113" s="98">
        <v>177027.50744706421</v>
      </c>
      <c r="L113" s="98">
        <v>0</v>
      </c>
    </row>
    <row r="114" spans="1:12" ht="25.5" customHeight="1">
      <c r="A114" s="102" t="s">
        <v>131</v>
      </c>
      <c r="B114" s="443" t="s">
        <v>202</v>
      </c>
      <c r="C114" s="444"/>
      <c r="D114" s="438"/>
      <c r="E114" s="98">
        <v>0</v>
      </c>
      <c r="F114" s="98">
        <v>0</v>
      </c>
      <c r="G114" s="98">
        <v>0</v>
      </c>
      <c r="H114" s="98">
        <v>0</v>
      </c>
      <c r="I114" s="98">
        <v>0</v>
      </c>
      <c r="J114" s="98">
        <v>0</v>
      </c>
      <c r="K114" s="98">
        <v>0</v>
      </c>
      <c r="L114" s="98">
        <v>0</v>
      </c>
    </row>
    <row r="115" spans="1:12" ht="25.5" customHeight="1">
      <c r="A115" s="102" t="s">
        <v>132</v>
      </c>
      <c r="B115" s="443" t="s">
        <v>184</v>
      </c>
      <c r="C115" s="444"/>
      <c r="D115" s="438"/>
      <c r="E115" s="98">
        <v>0</v>
      </c>
      <c r="F115" s="98">
        <v>0</v>
      </c>
      <c r="G115" s="98">
        <v>0</v>
      </c>
      <c r="H115" s="98">
        <v>0</v>
      </c>
      <c r="I115" s="98">
        <v>0</v>
      </c>
      <c r="J115" s="98">
        <v>0</v>
      </c>
      <c r="K115" s="98">
        <v>0</v>
      </c>
      <c r="L115" s="98">
        <v>0</v>
      </c>
    </row>
    <row r="116" spans="1:12">
      <c r="A116" s="95" t="s">
        <v>133</v>
      </c>
      <c r="B116" s="111" t="s">
        <v>9</v>
      </c>
      <c r="C116" s="96"/>
      <c r="D116" s="112"/>
      <c r="E116" s="98">
        <v>0</v>
      </c>
      <c r="F116" s="98">
        <v>0</v>
      </c>
      <c r="G116" s="98">
        <v>56028.43</v>
      </c>
      <c r="H116" s="98">
        <v>0</v>
      </c>
      <c r="I116" s="98">
        <v>0</v>
      </c>
      <c r="J116" s="98">
        <v>0</v>
      </c>
      <c r="K116" s="98">
        <v>51386.71</v>
      </c>
      <c r="L116" s="98">
        <v>0</v>
      </c>
    </row>
    <row r="117" spans="1:12">
      <c r="A117" s="95" t="s">
        <v>134</v>
      </c>
      <c r="B117" s="111" t="s">
        <v>10</v>
      </c>
      <c r="C117" s="96"/>
      <c r="D117" s="112"/>
      <c r="E117" s="98">
        <v>7406235</v>
      </c>
      <c r="F117" s="98">
        <v>14538136</v>
      </c>
      <c r="G117" s="98">
        <v>5952099.8100000005</v>
      </c>
      <c r="H117" s="98">
        <v>10456299.25</v>
      </c>
      <c r="I117" s="98">
        <v>4074445</v>
      </c>
      <c r="J117" s="98">
        <v>12955907</v>
      </c>
      <c r="K117" s="98">
        <v>5203329.66</v>
      </c>
      <c r="L117" s="98">
        <v>9705008.0999999996</v>
      </c>
    </row>
    <row r="118" spans="1:12">
      <c r="A118" s="95" t="s">
        <v>135</v>
      </c>
      <c r="B118" s="111" t="s">
        <v>13</v>
      </c>
      <c r="C118" s="96"/>
      <c r="D118" s="112"/>
      <c r="E118" s="98">
        <v>0</v>
      </c>
      <c r="F118" s="98">
        <v>0</v>
      </c>
      <c r="G118" s="98">
        <v>16.46</v>
      </c>
      <c r="H118" s="98">
        <v>0</v>
      </c>
      <c r="I118" s="98">
        <v>0</v>
      </c>
      <c r="J118" s="98">
        <v>0</v>
      </c>
      <c r="K118" s="98">
        <v>2645.37</v>
      </c>
      <c r="L118" s="98">
        <v>0</v>
      </c>
    </row>
    <row r="119" spans="1:12">
      <c r="A119" s="95" t="s">
        <v>136</v>
      </c>
      <c r="B119" s="111" t="s">
        <v>180</v>
      </c>
      <c r="C119" s="96"/>
      <c r="D119" s="112"/>
      <c r="E119" s="98">
        <v>0</v>
      </c>
      <c r="F119" s="98">
        <v>0</v>
      </c>
      <c r="G119" s="98">
        <v>0</v>
      </c>
      <c r="H119" s="98">
        <v>0</v>
      </c>
      <c r="I119" s="98">
        <v>0</v>
      </c>
      <c r="J119" s="98">
        <v>0</v>
      </c>
      <c r="K119" s="98">
        <v>0</v>
      </c>
      <c r="L119" s="98">
        <v>0</v>
      </c>
    </row>
    <row r="120" spans="1:12">
      <c r="A120" s="95" t="s">
        <v>137</v>
      </c>
      <c r="B120" s="111" t="s">
        <v>388</v>
      </c>
      <c r="C120" s="96"/>
      <c r="D120" s="112"/>
      <c r="E120" s="98">
        <v>0</v>
      </c>
      <c r="F120" s="98">
        <v>0</v>
      </c>
      <c r="G120" s="98">
        <v>14163.29</v>
      </c>
      <c r="H120" s="98">
        <v>0</v>
      </c>
      <c r="I120" s="98">
        <v>0</v>
      </c>
      <c r="J120" s="98">
        <v>0</v>
      </c>
      <c r="K120" s="98">
        <v>460</v>
      </c>
      <c r="L120" s="98">
        <v>0</v>
      </c>
    </row>
    <row r="121" spans="1:12">
      <c r="A121" s="167" t="s">
        <v>138</v>
      </c>
      <c r="B121" s="115" t="s">
        <v>406</v>
      </c>
      <c r="C121" s="96"/>
      <c r="D121" s="112"/>
      <c r="E121" s="98">
        <v>0</v>
      </c>
      <c r="F121" s="98">
        <v>0</v>
      </c>
      <c r="G121" s="98">
        <v>329735.5</v>
      </c>
      <c r="H121" s="98">
        <v>0</v>
      </c>
      <c r="I121" s="98">
        <v>0</v>
      </c>
      <c r="J121" s="98">
        <v>0</v>
      </c>
      <c r="K121" s="98">
        <v>389729.84</v>
      </c>
      <c r="L121" s="98">
        <v>0</v>
      </c>
    </row>
    <row r="122" spans="1:12">
      <c r="A122" s="153"/>
      <c r="B122" s="120"/>
      <c r="C122" s="121"/>
      <c r="D122" s="122"/>
      <c r="E122" s="149"/>
      <c r="F122" s="149"/>
      <c r="G122" s="149"/>
      <c r="H122" s="149"/>
      <c r="I122" s="149"/>
      <c r="J122" s="149"/>
      <c r="K122" s="149"/>
      <c r="L122" s="149"/>
    </row>
    <row r="123" spans="1:12">
      <c r="A123" s="4"/>
      <c r="B123" s="4"/>
      <c r="C123" s="4"/>
      <c r="D123" s="4"/>
      <c r="E123" s="71"/>
      <c r="F123" s="71"/>
      <c r="G123" s="71"/>
      <c r="H123" s="71"/>
      <c r="I123" s="71"/>
      <c r="J123" s="71"/>
      <c r="K123" s="71"/>
      <c r="L123" s="71"/>
    </row>
    <row r="124" spans="1:12">
      <c r="A124" s="284"/>
      <c r="B124" s="4"/>
      <c r="C124" s="4"/>
      <c r="D124" s="4"/>
      <c r="E124" s="71"/>
      <c r="F124" s="71"/>
      <c r="G124" s="71"/>
      <c r="H124" s="71"/>
      <c r="I124" s="71"/>
      <c r="J124" s="71"/>
      <c r="K124" s="71"/>
      <c r="L124" s="71"/>
    </row>
    <row r="125" spans="1:12">
      <c r="A125" s="4"/>
      <c r="B125" s="4"/>
      <c r="C125" s="4"/>
      <c r="D125" s="4"/>
      <c r="E125" s="71"/>
      <c r="F125" s="71"/>
      <c r="G125" s="71"/>
      <c r="H125" s="71"/>
      <c r="I125" s="71"/>
      <c r="J125" s="71"/>
      <c r="K125" s="71"/>
      <c r="L125" s="71"/>
    </row>
    <row r="126" spans="1:12">
      <c r="F126" s="11"/>
    </row>
    <row r="127" spans="1:12">
      <c r="F127" s="11">
        <f>SUM(E117:F118)</f>
        <v>21944371</v>
      </c>
      <c r="H127" s="11"/>
      <c r="J127" s="11"/>
      <c r="L127" s="11"/>
    </row>
    <row r="128" spans="1:12">
      <c r="F128" s="11">
        <f>SUM(Sheet1!E35:E36)</f>
        <v>-21944371</v>
      </c>
      <c r="J128" s="11"/>
    </row>
    <row r="129" spans="1:10">
      <c r="J129" s="11"/>
    </row>
    <row r="131" spans="1:10">
      <c r="A131" s="69" t="s">
        <v>127</v>
      </c>
      <c r="B131" s="69" t="s">
        <v>6</v>
      </c>
      <c r="E131" s="2">
        <f>Sheet1!$E$15</f>
        <v>16442192</v>
      </c>
      <c r="F131" s="2">
        <f>SUM(J15:J16,J51:J52)</f>
        <v>16442192</v>
      </c>
      <c r="G131" s="2">
        <f>E131-F131</f>
        <v>0</v>
      </c>
    </row>
    <row r="132" spans="1:10">
      <c r="A132" s="69" t="s">
        <v>128</v>
      </c>
      <c r="B132" s="69" t="s">
        <v>7</v>
      </c>
      <c r="E132" s="248">
        <f>Sheet1!$E$16</f>
        <v>93649</v>
      </c>
      <c r="F132" s="248">
        <f>SUM(J18:J19,J54:J55)</f>
        <v>93649</v>
      </c>
      <c r="G132" s="2">
        <f t="shared" ref="G132:G140" si="34">E132-F132</f>
        <v>0</v>
      </c>
    </row>
    <row r="133" spans="1:10">
      <c r="A133" s="69" t="s">
        <v>129</v>
      </c>
      <c r="B133" s="69" t="s">
        <v>8</v>
      </c>
      <c r="E133" s="248">
        <f>SUM(Sheet1!E18:E21)</f>
        <v>124808740</v>
      </c>
      <c r="F133" s="248">
        <f>SUM(J21:J22,J57:J58)</f>
        <v>124808740</v>
      </c>
      <c r="G133" s="2">
        <f t="shared" si="34"/>
        <v>0</v>
      </c>
    </row>
    <row r="134" spans="1:10" ht="27.75" customHeight="1">
      <c r="A134" s="80" t="s">
        <v>131</v>
      </c>
      <c r="B134" s="490" t="s">
        <v>183</v>
      </c>
      <c r="C134" s="490"/>
      <c r="D134" s="490"/>
      <c r="E134" s="248">
        <f>SUM(Sheet1!E22)</f>
        <v>7358032</v>
      </c>
      <c r="F134" s="248">
        <f>SUM(J24:J25,J60:J61)</f>
        <v>7358032</v>
      </c>
      <c r="G134" s="2">
        <f t="shared" si="34"/>
        <v>0</v>
      </c>
    </row>
    <row r="135" spans="1:10" ht="27" customHeight="1">
      <c r="A135" s="80" t="s">
        <v>132</v>
      </c>
      <c r="B135" s="480" t="s">
        <v>184</v>
      </c>
      <c r="C135" s="480"/>
      <c r="D135" s="480"/>
      <c r="E135" s="248">
        <f>SUM(Sheet1!E23)</f>
        <v>1557370</v>
      </c>
      <c r="F135" s="248">
        <f>SUM(J27:J28,J63:J64)</f>
        <v>1557370</v>
      </c>
      <c r="G135" s="2">
        <f t="shared" si="34"/>
        <v>0</v>
      </c>
    </row>
    <row r="136" spans="1:10">
      <c r="A136" s="69" t="s">
        <v>133</v>
      </c>
      <c r="B136" s="69" t="s">
        <v>175</v>
      </c>
      <c r="E136" s="248">
        <f>Sheet1!E24</f>
        <v>5602843</v>
      </c>
      <c r="F136" s="248">
        <f>SUM(J29,J65)</f>
        <v>5602843</v>
      </c>
      <c r="G136" s="2">
        <f t="shared" si="34"/>
        <v>0</v>
      </c>
    </row>
    <row r="137" spans="1:10">
      <c r="A137" s="69" t="s">
        <v>134</v>
      </c>
      <c r="B137" s="69" t="s">
        <v>10</v>
      </c>
      <c r="E137" s="248">
        <f>SUM(Sheet1!E26:E29)</f>
        <v>635304499</v>
      </c>
      <c r="F137" s="248">
        <f>SUM(J32:J36,J68:J72)</f>
        <v>635304499</v>
      </c>
      <c r="G137" s="2">
        <f t="shared" si="34"/>
        <v>0</v>
      </c>
    </row>
    <row r="138" spans="1:10">
      <c r="A138" s="69" t="s">
        <v>135</v>
      </c>
      <c r="B138" s="69" t="s">
        <v>13</v>
      </c>
      <c r="E138" s="248">
        <f>SUM(Sheet1!E32)</f>
        <v>5783220</v>
      </c>
      <c r="F138" s="248">
        <f>SUM(J41,J77)</f>
        <v>5783220</v>
      </c>
      <c r="G138" s="2">
        <f t="shared" si="34"/>
        <v>0</v>
      </c>
    </row>
    <row r="139" spans="1:10">
      <c r="A139" s="69" t="s">
        <v>136</v>
      </c>
      <c r="B139" s="69" t="s">
        <v>180</v>
      </c>
      <c r="E139" s="248"/>
      <c r="F139" s="248"/>
      <c r="G139" s="2"/>
    </row>
    <row r="140" spans="1:10">
      <c r="A140" s="69" t="s">
        <v>137</v>
      </c>
      <c r="B140" s="69" t="s">
        <v>303</v>
      </c>
      <c r="E140" s="301">
        <f>SUM(Sheet3!F23:F40,Sheet3!F55:F57)</f>
        <v>153015878</v>
      </c>
      <c r="F140" s="2">
        <f>SUM(J45:J46,J81:J82)</f>
        <v>153015878</v>
      </c>
      <c r="G140" s="2">
        <f t="shared" si="34"/>
        <v>0</v>
      </c>
    </row>
    <row r="141" spans="1:10">
      <c r="A141" s="69" t="s">
        <v>138</v>
      </c>
      <c r="B141" s="69" t="s">
        <v>18</v>
      </c>
      <c r="E141" s="2"/>
      <c r="F141" s="2"/>
      <c r="G141" s="2"/>
    </row>
  </sheetData>
  <mergeCells count="19">
    <mergeCell ref="B135:D135"/>
    <mergeCell ref="C99:D99"/>
    <mergeCell ref="A108:A110"/>
    <mergeCell ref="B108:D110"/>
    <mergeCell ref="B114:D114"/>
    <mergeCell ref="B115:D115"/>
    <mergeCell ref="B134:D134"/>
    <mergeCell ref="B94:D94"/>
    <mergeCell ref="A10:A12"/>
    <mergeCell ref="B10:D12"/>
    <mergeCell ref="B23:D23"/>
    <mergeCell ref="B26:D26"/>
    <mergeCell ref="C31:D31"/>
    <mergeCell ref="B59:D59"/>
    <mergeCell ref="B62:D62"/>
    <mergeCell ref="C67:D67"/>
    <mergeCell ref="B91:D91"/>
    <mergeCell ref="B92:D92"/>
    <mergeCell ref="B93:D93"/>
  </mergeCells>
  <printOptions horizontalCentered="1"/>
  <pageMargins left="0.511811023622047" right="0.511811023622047" top="0.511811023622047" bottom="1.25984251968504" header="0.511811023622047" footer="0.23622047244094499"/>
  <pageSetup scale="65" fitToHeight="99" orientation="landscape" r:id="rId1"/>
  <headerFooter scaleWithDoc="0">
    <oddFooter>&amp;C&amp;G</oddFooter>
  </headerFooter>
  <rowBreaks count="2" manualBreakCount="2">
    <brk id="48" max="16383" man="1"/>
    <brk id="84" max="16383" man="1"/>
  </rowBreaks>
  <colBreaks count="1" manualBreakCount="1">
    <brk id="16" max="1048575" man="1"/>
  </colBreaks>
  <ignoredErrors>
    <ignoredError sqref="A111:A121 A14:A99" numberStoredAsText="1"/>
  </ignoredErrors>
  <drawing r:id="rId2"/>
  <legacyDrawingHF r:id="rId3"/>
</worksheet>
</file>

<file path=xl/worksheets/sheet6.xml><?xml version="1.0" encoding="utf-8"?>
<worksheet xmlns="http://schemas.openxmlformats.org/spreadsheetml/2006/main" xmlns:r="http://schemas.openxmlformats.org/officeDocument/2006/relationships">
  <sheetPr codeName="Sheet6"/>
  <dimension ref="A1:R93"/>
  <sheetViews>
    <sheetView showGridLines="0" workbookViewId="0"/>
  </sheetViews>
  <sheetFormatPr defaultRowHeight="12.75"/>
  <cols>
    <col min="1" max="1" width="2.28515625" customWidth="1"/>
    <col min="2" max="2" width="2.85546875" customWidth="1"/>
    <col min="3" max="3" width="4.140625" customWidth="1"/>
    <col min="4" max="4" width="2.7109375" customWidth="1"/>
    <col min="5" max="5" width="3" style="69" customWidth="1"/>
    <col min="6" max="6" width="7.28515625" customWidth="1"/>
    <col min="7" max="7" width="8.85546875" style="69" customWidth="1"/>
    <col min="8" max="8" width="9" style="69" customWidth="1"/>
    <col min="9" max="9" width="12.28515625" style="69" customWidth="1"/>
    <col min="10" max="10" width="13.5703125" style="69" bestFit="1" customWidth="1"/>
    <col min="11" max="11" width="12.28515625" style="69" customWidth="1"/>
    <col min="12" max="12" width="13.5703125" style="69" bestFit="1" customWidth="1"/>
    <col min="13" max="13" width="2.28515625" customWidth="1"/>
    <col min="14" max="14" width="42.7109375" style="69" customWidth="1"/>
    <col min="15" max="15" width="12.28515625" bestFit="1" customWidth="1"/>
    <col min="16" max="16" width="13.5703125" bestFit="1" customWidth="1"/>
    <col min="17" max="17" width="12.28515625" bestFit="1" customWidth="1"/>
    <col min="18" max="18" width="13.5703125" customWidth="1"/>
  </cols>
  <sheetData>
    <row r="1" spans="1:18" s="67" customFormat="1">
      <c r="A1" s="26"/>
      <c r="B1" s="27"/>
      <c r="C1" s="27"/>
      <c r="D1" s="27"/>
      <c r="E1" s="27"/>
      <c r="F1" s="27"/>
      <c r="G1" s="27"/>
      <c r="H1" s="27"/>
      <c r="I1" s="27"/>
      <c r="J1" s="27"/>
      <c r="K1" s="27"/>
      <c r="L1" s="27"/>
      <c r="M1" s="27"/>
      <c r="N1" s="27"/>
      <c r="O1" s="27"/>
      <c r="P1" s="27"/>
      <c r="Q1" s="27"/>
      <c r="R1" s="28"/>
    </row>
    <row r="2" spans="1:18" s="67" customFormat="1">
      <c r="A2" s="29"/>
      <c r="B2" s="4"/>
      <c r="C2" s="4"/>
      <c r="D2" s="4"/>
      <c r="E2" s="4"/>
      <c r="F2" s="4"/>
      <c r="G2" s="4"/>
      <c r="H2" s="4"/>
      <c r="I2" s="4"/>
      <c r="J2" s="4"/>
      <c r="K2" s="4"/>
      <c r="L2" s="4"/>
      <c r="M2" s="4"/>
      <c r="N2" s="4"/>
      <c r="O2" s="4"/>
      <c r="P2" s="4"/>
      <c r="Q2" s="4"/>
      <c r="R2" s="30"/>
    </row>
    <row r="3" spans="1:18" s="67" customFormat="1">
      <c r="A3" s="29"/>
      <c r="B3" s="4"/>
      <c r="C3" s="4"/>
      <c r="D3" s="4"/>
      <c r="E3" s="4"/>
      <c r="F3" s="4"/>
      <c r="G3" s="4"/>
      <c r="H3" s="4"/>
      <c r="I3" s="4"/>
      <c r="J3" s="4"/>
      <c r="K3" s="4"/>
      <c r="L3" s="4"/>
      <c r="M3" s="4"/>
      <c r="N3" s="4"/>
      <c r="O3" s="4"/>
      <c r="P3" s="4"/>
      <c r="Q3" s="4"/>
      <c r="R3" s="30"/>
    </row>
    <row r="4" spans="1:18" s="67" customFormat="1">
      <c r="A4" s="29"/>
      <c r="B4" s="4"/>
      <c r="C4" s="4"/>
      <c r="D4" s="4"/>
      <c r="E4" s="4"/>
      <c r="F4" s="4"/>
      <c r="G4" s="4"/>
      <c r="H4" s="4"/>
      <c r="I4" s="4"/>
      <c r="J4" s="4"/>
      <c r="K4" s="4"/>
      <c r="L4" s="4"/>
      <c r="M4" s="4"/>
      <c r="N4" s="4"/>
      <c r="O4" s="4"/>
      <c r="P4" s="4"/>
      <c r="Q4" s="4"/>
      <c r="R4" s="30"/>
    </row>
    <row r="5" spans="1:18">
      <c r="A5" s="82" t="s">
        <v>350</v>
      </c>
      <c r="B5" s="83"/>
      <c r="C5" s="83"/>
      <c r="D5" s="83"/>
      <c r="E5" s="83"/>
      <c r="F5" s="83"/>
      <c r="G5" s="83"/>
      <c r="H5" s="83"/>
      <c r="I5" s="83"/>
      <c r="J5" s="83"/>
      <c r="K5" s="83"/>
      <c r="L5" s="83"/>
      <c r="M5" s="83"/>
      <c r="N5" s="83"/>
      <c r="O5" s="83"/>
      <c r="P5" s="83"/>
      <c r="Q5" s="83"/>
      <c r="R5" s="84"/>
    </row>
    <row r="6" spans="1:18" s="69" customFormat="1">
      <c r="A6" s="85" t="str">
        <f>Sheet1!A6</f>
        <v>PT BANK RAKYAT INDONESIA (PERSERO) Tbk</v>
      </c>
      <c r="B6" s="86"/>
      <c r="C6" s="86"/>
      <c r="D6" s="86"/>
      <c r="E6" s="86"/>
      <c r="F6" s="86"/>
      <c r="G6" s="86"/>
      <c r="H6" s="86"/>
      <c r="I6" s="86"/>
      <c r="J6" s="86"/>
      <c r="K6" s="86"/>
      <c r="L6" s="86"/>
      <c r="M6" s="86"/>
      <c r="N6" s="86"/>
      <c r="O6" s="86"/>
      <c r="P6" s="86"/>
      <c r="Q6" s="86"/>
      <c r="R6" s="87"/>
    </row>
    <row r="7" spans="1:18">
      <c r="A7" s="85" t="s">
        <v>536</v>
      </c>
      <c r="B7" s="86"/>
      <c r="C7" s="86"/>
      <c r="D7" s="86"/>
      <c r="E7" s="86"/>
      <c r="F7" s="86"/>
      <c r="G7" s="86"/>
      <c r="H7" s="86"/>
      <c r="I7" s="86"/>
      <c r="J7" s="86"/>
      <c r="K7" s="86"/>
      <c r="L7" s="86"/>
      <c r="M7" s="86"/>
      <c r="N7" s="86"/>
      <c r="O7" s="86"/>
      <c r="P7" s="86"/>
      <c r="Q7" s="86"/>
      <c r="R7" s="87"/>
    </row>
    <row r="8" spans="1:18">
      <c r="A8" s="85"/>
      <c r="B8" s="86"/>
      <c r="C8" s="86"/>
      <c r="D8" s="86"/>
      <c r="E8" s="86"/>
      <c r="F8" s="86"/>
      <c r="G8" s="86"/>
      <c r="H8" s="86"/>
      <c r="I8" s="86"/>
      <c r="J8" s="86"/>
      <c r="K8" s="86"/>
      <c r="L8" s="86"/>
      <c r="M8" s="86"/>
      <c r="N8" s="86"/>
      <c r="O8" s="86"/>
      <c r="P8" s="86"/>
      <c r="Q8" s="86"/>
      <c r="R8" s="87"/>
    </row>
    <row r="9" spans="1:18">
      <c r="A9" s="88"/>
      <c r="B9" s="89"/>
      <c r="C9" s="89"/>
      <c r="D9" s="89"/>
      <c r="E9" s="89"/>
      <c r="F9" s="89"/>
      <c r="G9" s="89"/>
      <c r="H9" s="89"/>
      <c r="I9" s="89"/>
      <c r="J9" s="89"/>
      <c r="K9" s="89"/>
      <c r="L9" s="89"/>
      <c r="M9" s="89"/>
      <c r="N9" s="89"/>
      <c r="O9" s="89"/>
      <c r="P9" s="89"/>
      <c r="Q9" s="89"/>
      <c r="R9" s="90" t="s">
        <v>347</v>
      </c>
    </row>
    <row r="10" spans="1:18">
      <c r="A10" s="386" t="s">
        <v>32</v>
      </c>
      <c r="B10" s="387"/>
      <c r="C10" s="387"/>
      <c r="D10" s="387"/>
      <c r="E10" s="387"/>
      <c r="F10" s="387"/>
      <c r="G10" s="387"/>
      <c r="H10" s="387"/>
      <c r="I10" s="387"/>
      <c r="J10" s="387"/>
      <c r="K10" s="387"/>
      <c r="L10" s="387"/>
      <c r="M10" s="388"/>
      <c r="N10" s="387"/>
      <c r="O10" s="246">
        <f>Sheet2!E11</f>
        <v>42735</v>
      </c>
      <c r="P10" s="41"/>
      <c r="Q10" s="246">
        <f>Sheet2!F11</f>
        <v>42369</v>
      </c>
      <c r="R10" s="41"/>
    </row>
    <row r="11" spans="1:18">
      <c r="A11" s="389"/>
      <c r="B11" s="390"/>
      <c r="C11" s="390"/>
      <c r="D11" s="390"/>
      <c r="E11" s="390"/>
      <c r="F11" s="390"/>
      <c r="G11" s="390"/>
      <c r="H11" s="390"/>
      <c r="I11" s="390"/>
      <c r="J11" s="390"/>
      <c r="K11" s="390"/>
      <c r="L11" s="390"/>
      <c r="M11" s="390"/>
      <c r="N11" s="391"/>
      <c r="O11" s="208" t="s">
        <v>518</v>
      </c>
      <c r="P11" s="208" t="s">
        <v>353</v>
      </c>
      <c r="Q11" s="208" t="s">
        <v>2</v>
      </c>
      <c r="R11" s="208" t="s">
        <v>353</v>
      </c>
    </row>
    <row r="12" spans="1:18">
      <c r="A12" s="19" t="s">
        <v>203</v>
      </c>
      <c r="B12" s="34"/>
      <c r="C12" s="15"/>
      <c r="D12" s="15"/>
      <c r="E12" s="15"/>
      <c r="F12" s="15"/>
      <c r="G12" s="15"/>
      <c r="H12" s="15"/>
      <c r="I12" s="15"/>
      <c r="J12" s="15"/>
      <c r="K12" s="15"/>
      <c r="L12" s="15"/>
      <c r="M12" s="15"/>
      <c r="N12" s="17"/>
      <c r="O12" s="36"/>
      <c r="P12" s="36"/>
      <c r="Q12" s="36"/>
      <c r="R12" s="36"/>
    </row>
    <row r="13" spans="1:18">
      <c r="A13" s="297" t="s">
        <v>173</v>
      </c>
      <c r="B13" s="298" t="s">
        <v>508</v>
      </c>
      <c r="C13" s="298"/>
      <c r="D13" s="299"/>
      <c r="E13" s="299"/>
      <c r="F13" s="299"/>
      <c r="G13" s="299"/>
      <c r="H13" s="299"/>
      <c r="I13" s="299"/>
      <c r="J13" s="299"/>
      <c r="K13" s="299"/>
      <c r="L13" s="299"/>
      <c r="M13" s="299"/>
      <c r="N13" s="300"/>
      <c r="O13" s="65">
        <f>+O14+O56</f>
        <v>136670139</v>
      </c>
      <c r="P13" s="65">
        <f>+P14+P56</f>
        <v>139786475.46688548</v>
      </c>
      <c r="Q13" s="65">
        <f t="shared" ref="Q13:R13" si="0">+Q14+Q56</f>
        <v>89992393</v>
      </c>
      <c r="R13" s="65">
        <f t="shared" si="0"/>
        <v>93436841.536876515</v>
      </c>
    </row>
    <row r="14" spans="1:18">
      <c r="A14" s="35"/>
      <c r="B14" s="24" t="s">
        <v>127</v>
      </c>
      <c r="C14" s="256" t="s">
        <v>365</v>
      </c>
      <c r="D14" s="34"/>
      <c r="E14" s="34"/>
      <c r="F14" s="15"/>
      <c r="G14" s="15"/>
      <c r="H14" s="15"/>
      <c r="I14" s="15"/>
      <c r="J14" s="15"/>
      <c r="K14" s="15"/>
      <c r="L14" s="15"/>
      <c r="M14" s="15"/>
      <c r="N14" s="17"/>
      <c r="O14" s="65">
        <f>+O15+O18+O44-O45</f>
        <v>136670139</v>
      </c>
      <c r="P14" s="65">
        <f>+P15+P18+P44-P45</f>
        <v>139786475.46688548</v>
      </c>
      <c r="Q14" s="65">
        <v>89992393</v>
      </c>
      <c r="R14" s="65">
        <v>93436841.536876515</v>
      </c>
    </row>
    <row r="15" spans="1:18" s="69" customFormat="1">
      <c r="A15" s="35"/>
      <c r="B15" s="360"/>
      <c r="C15" s="260" t="s">
        <v>207</v>
      </c>
      <c r="D15" s="255" t="s">
        <v>27</v>
      </c>
      <c r="E15" s="255"/>
      <c r="F15" s="21"/>
      <c r="G15" s="21"/>
      <c r="H15" s="21"/>
      <c r="I15" s="21"/>
      <c r="J15" s="21"/>
      <c r="K15" s="21"/>
      <c r="L15" s="21"/>
      <c r="M15" s="21"/>
      <c r="N15" s="22"/>
      <c r="O15" s="65">
        <f>SUM(O16:O17)</f>
        <v>6111861</v>
      </c>
      <c r="P15" s="65">
        <f>SUM(P16:P17)</f>
        <v>6111861</v>
      </c>
      <c r="Q15" s="65">
        <f>SUM(Q16:Q17)</f>
        <v>0</v>
      </c>
      <c r="R15" s="65">
        <f>SUM(R16:R17)</f>
        <v>0</v>
      </c>
    </row>
    <row r="16" spans="1:18" s="69" customFormat="1">
      <c r="A16" s="35"/>
      <c r="B16" s="109"/>
      <c r="C16" s="92"/>
      <c r="D16" s="290" t="s">
        <v>42</v>
      </c>
      <c r="E16" s="290" t="s">
        <v>454</v>
      </c>
      <c r="F16" s="92"/>
      <c r="G16" s="92"/>
      <c r="H16" s="92"/>
      <c r="I16" s="92"/>
      <c r="J16" s="92"/>
      <c r="K16" s="92"/>
      <c r="L16" s="92"/>
      <c r="M16" s="92"/>
      <c r="N16" s="110"/>
      <c r="O16" s="263">
        <v>6111861</v>
      </c>
      <c r="P16" s="263">
        <v>6111861</v>
      </c>
      <c r="Q16" s="263">
        <v>0</v>
      </c>
      <c r="R16" s="263">
        <v>0</v>
      </c>
    </row>
    <row r="17" spans="1:18" s="69" customFormat="1">
      <c r="A17" s="35"/>
      <c r="B17" s="120"/>
      <c r="C17" s="121"/>
      <c r="D17" s="174" t="s">
        <v>44</v>
      </c>
      <c r="E17" s="174" t="s">
        <v>455</v>
      </c>
      <c r="F17" s="121"/>
      <c r="G17" s="121"/>
      <c r="H17" s="121"/>
      <c r="I17" s="121"/>
      <c r="J17" s="121"/>
      <c r="K17" s="121"/>
      <c r="L17" s="121"/>
      <c r="M17" s="121"/>
      <c r="N17" s="122"/>
      <c r="O17" s="362">
        <v>0</v>
      </c>
      <c r="P17" s="362">
        <v>0</v>
      </c>
      <c r="Q17" s="362">
        <v>0</v>
      </c>
      <c r="R17" s="362">
        <v>0</v>
      </c>
    </row>
    <row r="18" spans="1:18" ht="14.25">
      <c r="A18" s="35"/>
      <c r="B18" s="360"/>
      <c r="C18" s="260" t="s">
        <v>208</v>
      </c>
      <c r="D18" s="255" t="s">
        <v>510</v>
      </c>
      <c r="E18" s="255"/>
      <c r="F18" s="21"/>
      <c r="G18" s="21"/>
      <c r="H18" s="21"/>
      <c r="I18" s="21"/>
      <c r="J18" s="21"/>
      <c r="K18" s="21"/>
      <c r="L18" s="21"/>
      <c r="M18" s="21"/>
      <c r="N18" s="22"/>
      <c r="O18" s="361">
        <f>+O19-O31</f>
        <v>138668380</v>
      </c>
      <c r="P18" s="361">
        <f t="shared" ref="P18:R18" si="1">+P19-P31</f>
        <v>137524555</v>
      </c>
      <c r="Q18" s="361">
        <f t="shared" si="1"/>
        <v>0</v>
      </c>
      <c r="R18" s="361">
        <f t="shared" si="1"/>
        <v>0</v>
      </c>
    </row>
    <row r="19" spans="1:18">
      <c r="A19" s="35"/>
      <c r="B19" s="109"/>
      <c r="C19" s="92"/>
      <c r="D19" s="283" t="s">
        <v>366</v>
      </c>
      <c r="E19" s="283"/>
      <c r="F19" s="100" t="s">
        <v>456</v>
      </c>
      <c r="G19" s="100"/>
      <c r="H19" s="100"/>
      <c r="I19" s="100"/>
      <c r="J19" s="100"/>
      <c r="K19" s="100"/>
      <c r="L19" s="100"/>
      <c r="M19" s="96"/>
      <c r="N19" s="112"/>
      <c r="O19" s="98">
        <f>O20+O24</f>
        <v>138691220</v>
      </c>
      <c r="P19" s="98">
        <f>P20+P24</f>
        <v>137724479</v>
      </c>
      <c r="Q19" s="98">
        <f>Q20+Q24</f>
        <v>0</v>
      </c>
      <c r="R19" s="98">
        <f>R20+R24</f>
        <v>0</v>
      </c>
    </row>
    <row r="20" spans="1:18" s="69" customFormat="1">
      <c r="A20" s="35"/>
      <c r="B20" s="111"/>
      <c r="C20" s="96"/>
      <c r="D20" s="283"/>
      <c r="E20" s="283"/>
      <c r="F20" s="100" t="s">
        <v>457</v>
      </c>
      <c r="G20" s="100" t="s">
        <v>458</v>
      </c>
      <c r="H20" s="100"/>
      <c r="I20" s="100"/>
      <c r="J20" s="100"/>
      <c r="K20" s="100"/>
      <c r="L20" s="100"/>
      <c r="M20" s="96"/>
      <c r="N20" s="112"/>
      <c r="O20" s="98">
        <f>SUM(O21:O23)</f>
        <v>13952073</v>
      </c>
      <c r="P20" s="98">
        <f>SUM(P21:P23)</f>
        <v>13952073</v>
      </c>
      <c r="Q20" s="98">
        <f>SUM(Q21:Q23)</f>
        <v>0</v>
      </c>
      <c r="R20" s="98">
        <f>SUM(R21:R23)</f>
        <v>0</v>
      </c>
    </row>
    <row r="21" spans="1:18" s="69" customFormat="1">
      <c r="A21" s="35"/>
      <c r="B21" s="111"/>
      <c r="C21" s="96"/>
      <c r="D21" s="283"/>
      <c r="E21" s="283"/>
      <c r="F21" s="100"/>
      <c r="G21" s="100" t="s">
        <v>459</v>
      </c>
      <c r="H21" s="96" t="s">
        <v>460</v>
      </c>
      <c r="I21" s="100"/>
      <c r="J21" s="100"/>
      <c r="K21" s="100"/>
      <c r="L21" s="100"/>
      <c r="M21" s="96"/>
      <c r="N21" s="112"/>
      <c r="O21" s="98">
        <v>23490</v>
      </c>
      <c r="P21" s="98">
        <v>23490</v>
      </c>
      <c r="Q21" s="98">
        <v>0</v>
      </c>
      <c r="R21" s="98">
        <v>0</v>
      </c>
    </row>
    <row r="22" spans="1:18" s="69" customFormat="1">
      <c r="A22" s="35"/>
      <c r="B22" s="111"/>
      <c r="C22" s="96"/>
      <c r="D22" s="283"/>
      <c r="E22" s="283"/>
      <c r="F22" s="100"/>
      <c r="G22" s="133" t="s">
        <v>461</v>
      </c>
      <c r="H22" s="133" t="s">
        <v>462</v>
      </c>
      <c r="I22" s="133"/>
      <c r="J22" s="133"/>
      <c r="K22" s="133"/>
      <c r="L22" s="133"/>
      <c r="M22" s="366"/>
      <c r="N22" s="364"/>
      <c r="O22" s="98">
        <v>103891</v>
      </c>
      <c r="P22" s="98">
        <v>103891</v>
      </c>
      <c r="Q22" s="98">
        <v>0</v>
      </c>
      <c r="R22" s="98">
        <v>0</v>
      </c>
    </row>
    <row r="23" spans="1:18" s="69" customFormat="1">
      <c r="A23" s="35"/>
      <c r="B23" s="111"/>
      <c r="C23" s="96"/>
      <c r="D23" s="283"/>
      <c r="E23" s="283"/>
      <c r="F23" s="100"/>
      <c r="G23" s="100" t="s">
        <v>463</v>
      </c>
      <c r="H23" s="96" t="s">
        <v>464</v>
      </c>
      <c r="I23" s="100"/>
      <c r="J23" s="100"/>
      <c r="K23" s="100"/>
      <c r="L23" s="100"/>
      <c r="M23" s="96"/>
      <c r="N23" s="112"/>
      <c r="O23" s="98">
        <v>13824692</v>
      </c>
      <c r="P23" s="98">
        <v>13824692</v>
      </c>
      <c r="Q23" s="98">
        <v>0</v>
      </c>
      <c r="R23" s="98">
        <v>0</v>
      </c>
    </row>
    <row r="24" spans="1:18" s="69" customFormat="1">
      <c r="A24" s="35"/>
      <c r="B24" s="111"/>
      <c r="C24" s="96"/>
      <c r="D24" s="283"/>
      <c r="E24" s="283"/>
      <c r="F24" s="100" t="s">
        <v>465</v>
      </c>
      <c r="G24" s="100" t="s">
        <v>466</v>
      </c>
      <c r="H24" s="100"/>
      <c r="I24" s="100"/>
      <c r="J24" s="100"/>
      <c r="K24" s="100"/>
      <c r="L24" s="100"/>
      <c r="M24" s="96"/>
      <c r="N24" s="112"/>
      <c r="O24" s="98">
        <f>O25+O26+O27+O28+O29+O30</f>
        <v>124739147</v>
      </c>
      <c r="P24" s="98">
        <f>P25+P26+P27+P28+P29+P30</f>
        <v>123772406</v>
      </c>
      <c r="Q24" s="98">
        <f>Q25+Q26+Q27+Q28+Q29+Q30</f>
        <v>0</v>
      </c>
      <c r="R24" s="98">
        <f>R25+R26+R27+R28+R29+R30</f>
        <v>0</v>
      </c>
    </row>
    <row r="25" spans="1:18" s="69" customFormat="1">
      <c r="A25" s="35"/>
      <c r="B25" s="111"/>
      <c r="C25" s="96"/>
      <c r="D25" s="283"/>
      <c r="E25" s="283"/>
      <c r="F25" s="100"/>
      <c r="G25" s="427" t="s">
        <v>560</v>
      </c>
      <c r="H25" s="99" t="s">
        <v>91</v>
      </c>
      <c r="I25" s="100"/>
      <c r="J25" s="100"/>
      <c r="K25" s="100"/>
      <c r="L25" s="100"/>
      <c r="M25" s="99"/>
      <c r="N25" s="184"/>
      <c r="O25" s="98">
        <v>410340</v>
      </c>
      <c r="P25" s="98">
        <v>410340</v>
      </c>
      <c r="Q25" s="98">
        <v>0</v>
      </c>
      <c r="R25" s="98">
        <v>0</v>
      </c>
    </row>
    <row r="26" spans="1:18" s="69" customFormat="1">
      <c r="A26" s="35"/>
      <c r="B26" s="111"/>
      <c r="C26" s="96"/>
      <c r="D26" s="283"/>
      <c r="E26" s="283"/>
      <c r="F26" s="100"/>
      <c r="G26" s="427" t="s">
        <v>561</v>
      </c>
      <c r="H26" s="99" t="s">
        <v>367</v>
      </c>
      <c r="I26" s="100"/>
      <c r="J26" s="100"/>
      <c r="K26" s="100"/>
      <c r="L26" s="100"/>
      <c r="M26" s="99"/>
      <c r="N26" s="184"/>
      <c r="O26" s="98">
        <v>3022685</v>
      </c>
      <c r="P26" s="98">
        <v>3022685</v>
      </c>
      <c r="Q26" s="98">
        <v>0</v>
      </c>
      <c r="R26" s="98">
        <v>0</v>
      </c>
    </row>
    <row r="27" spans="1:18" s="69" customFormat="1">
      <c r="A27" s="35"/>
      <c r="B27" s="111"/>
      <c r="C27" s="96"/>
      <c r="D27" s="283"/>
      <c r="E27" s="283"/>
      <c r="F27" s="100"/>
      <c r="G27" s="427" t="s">
        <v>562</v>
      </c>
      <c r="H27" s="99" t="s">
        <v>467</v>
      </c>
      <c r="I27" s="100"/>
      <c r="J27" s="100"/>
      <c r="K27" s="100"/>
      <c r="L27" s="100"/>
      <c r="M27" s="99"/>
      <c r="N27" s="184"/>
      <c r="O27" s="98">
        <v>95552666</v>
      </c>
      <c r="P27" s="98">
        <v>94339485</v>
      </c>
      <c r="Q27" s="98">
        <v>0</v>
      </c>
      <c r="R27" s="98">
        <v>0</v>
      </c>
    </row>
    <row r="28" spans="1:18" s="69" customFormat="1">
      <c r="A28" s="35"/>
      <c r="B28" s="111"/>
      <c r="C28" s="96"/>
      <c r="D28" s="283"/>
      <c r="E28" s="283"/>
      <c r="F28" s="100"/>
      <c r="G28" s="427" t="s">
        <v>563</v>
      </c>
      <c r="H28" s="99" t="s">
        <v>468</v>
      </c>
      <c r="I28" s="100"/>
      <c r="J28" s="100"/>
      <c r="K28" s="100"/>
      <c r="L28" s="100"/>
      <c r="M28" s="99"/>
      <c r="N28" s="184"/>
      <c r="O28" s="98">
        <v>25753456</v>
      </c>
      <c r="P28" s="98">
        <v>25999896</v>
      </c>
      <c r="Q28" s="98">
        <v>0</v>
      </c>
      <c r="R28" s="98">
        <v>0</v>
      </c>
    </row>
    <row r="29" spans="1:18" s="69" customFormat="1">
      <c r="A29" s="35"/>
      <c r="B29" s="111"/>
      <c r="C29" s="96"/>
      <c r="D29" s="283"/>
      <c r="E29" s="283"/>
      <c r="F29" s="100"/>
      <c r="G29" s="427" t="s">
        <v>564</v>
      </c>
      <c r="H29" s="99" t="s">
        <v>369</v>
      </c>
      <c r="I29" s="100"/>
      <c r="J29" s="100"/>
      <c r="K29" s="100"/>
      <c r="L29" s="100"/>
      <c r="M29" s="99"/>
      <c r="N29" s="184"/>
      <c r="O29" s="98">
        <v>0</v>
      </c>
      <c r="P29" s="98">
        <v>0</v>
      </c>
      <c r="Q29" s="98">
        <v>0</v>
      </c>
      <c r="R29" s="98">
        <v>0</v>
      </c>
    </row>
    <row r="30" spans="1:18" s="69" customFormat="1">
      <c r="A30" s="35"/>
      <c r="B30" s="111"/>
      <c r="C30" s="96"/>
      <c r="D30" s="283"/>
      <c r="E30" s="283"/>
      <c r="F30" s="100"/>
      <c r="G30" s="427" t="s">
        <v>565</v>
      </c>
      <c r="H30" s="99" t="s">
        <v>86</v>
      </c>
      <c r="I30" s="100"/>
      <c r="J30" s="100"/>
      <c r="K30" s="100"/>
      <c r="L30" s="100"/>
      <c r="M30" s="99"/>
      <c r="N30" s="184"/>
      <c r="O30" s="98">
        <v>0</v>
      </c>
      <c r="P30" s="98">
        <v>0</v>
      </c>
      <c r="Q30" s="98">
        <v>0</v>
      </c>
      <c r="R30" s="98">
        <v>0</v>
      </c>
    </row>
    <row r="31" spans="1:18" s="69" customFormat="1">
      <c r="A31" s="35"/>
      <c r="B31" s="111"/>
      <c r="C31" s="96"/>
      <c r="D31" s="283" t="s">
        <v>368</v>
      </c>
      <c r="E31" s="283"/>
      <c r="F31" s="100" t="s">
        <v>469</v>
      </c>
      <c r="G31" s="100"/>
      <c r="H31" s="100"/>
      <c r="I31" s="100"/>
      <c r="J31" s="100"/>
      <c r="K31" s="100"/>
      <c r="L31" s="100"/>
      <c r="M31" s="99"/>
      <c r="N31" s="184"/>
      <c r="O31" s="98">
        <f>O32+O35</f>
        <v>22840</v>
      </c>
      <c r="P31" s="98">
        <f>P32+P35</f>
        <v>199924</v>
      </c>
      <c r="Q31" s="98">
        <f>Q32+Q35</f>
        <v>0</v>
      </c>
      <c r="R31" s="98">
        <f>R32+R35</f>
        <v>0</v>
      </c>
    </row>
    <row r="32" spans="1:18" s="69" customFormat="1">
      <c r="A32" s="35"/>
      <c r="B32" s="111"/>
      <c r="C32" s="96"/>
      <c r="D32" s="283"/>
      <c r="E32" s="283"/>
      <c r="F32" s="100" t="s">
        <v>470</v>
      </c>
      <c r="G32" s="100" t="s">
        <v>458</v>
      </c>
      <c r="H32" s="100"/>
      <c r="I32" s="100"/>
      <c r="J32" s="100"/>
      <c r="K32" s="100"/>
      <c r="L32" s="100"/>
      <c r="M32" s="99"/>
      <c r="N32" s="184"/>
      <c r="O32" s="98">
        <f>SUM(O33:O34)</f>
        <v>0</v>
      </c>
      <c r="P32" s="98">
        <f>SUM(P33:P34)</f>
        <v>25542</v>
      </c>
      <c r="Q32" s="98">
        <f>SUM(Q33:Q34)</f>
        <v>0</v>
      </c>
      <c r="R32" s="98">
        <f>SUM(R33:R34)</f>
        <v>0</v>
      </c>
    </row>
    <row r="33" spans="1:18" s="69" customFormat="1">
      <c r="A33" s="35"/>
      <c r="B33" s="111"/>
      <c r="C33" s="96"/>
      <c r="D33" s="283"/>
      <c r="E33" s="283"/>
      <c r="F33" s="100"/>
      <c r="G33" s="100" t="s">
        <v>471</v>
      </c>
      <c r="H33" s="184" t="s">
        <v>473</v>
      </c>
      <c r="I33" s="100"/>
      <c r="J33" s="100"/>
      <c r="K33" s="100"/>
      <c r="L33" s="100"/>
      <c r="M33" s="99"/>
      <c r="N33" s="184"/>
      <c r="O33" s="98">
        <v>0</v>
      </c>
      <c r="P33" s="98">
        <v>0</v>
      </c>
      <c r="Q33" s="98">
        <v>0</v>
      </c>
      <c r="R33" s="98">
        <v>0</v>
      </c>
    </row>
    <row r="34" spans="1:18" s="69" customFormat="1">
      <c r="A34" s="35"/>
      <c r="B34" s="111"/>
      <c r="C34" s="96"/>
      <c r="D34" s="283"/>
      <c r="E34" s="283"/>
      <c r="F34" s="100"/>
      <c r="G34" s="133" t="s">
        <v>472</v>
      </c>
      <c r="H34" s="378" t="s">
        <v>474</v>
      </c>
      <c r="I34" s="133"/>
      <c r="J34" s="133"/>
      <c r="K34" s="133"/>
      <c r="L34" s="133"/>
      <c r="M34" s="366"/>
      <c r="N34" s="364"/>
      <c r="O34" s="98">
        <v>0</v>
      </c>
      <c r="P34" s="98">
        <v>25542</v>
      </c>
      <c r="Q34" s="98">
        <v>0</v>
      </c>
      <c r="R34" s="98">
        <v>0</v>
      </c>
    </row>
    <row r="35" spans="1:18" s="69" customFormat="1">
      <c r="A35" s="35"/>
      <c r="B35" s="111"/>
      <c r="C35" s="96"/>
      <c r="D35" s="283"/>
      <c r="E35" s="283"/>
      <c r="F35" s="100" t="s">
        <v>475</v>
      </c>
      <c r="G35" s="100" t="s">
        <v>466</v>
      </c>
      <c r="H35" s="100"/>
      <c r="I35" s="100"/>
      <c r="J35" s="100"/>
      <c r="K35" s="100"/>
      <c r="L35" s="100"/>
      <c r="M35" s="99"/>
      <c r="N35" s="184"/>
      <c r="O35" s="98">
        <f>SUM(O36:O42)</f>
        <v>22840</v>
      </c>
      <c r="P35" s="98">
        <f>SUM(P36:P42)</f>
        <v>174382</v>
      </c>
      <c r="Q35" s="98">
        <f>SUM(Q36:Q42)</f>
        <v>0</v>
      </c>
      <c r="R35" s="98">
        <f>SUM(R36:R42)</f>
        <v>0</v>
      </c>
    </row>
    <row r="36" spans="1:18" s="69" customFormat="1">
      <c r="A36" s="35"/>
      <c r="B36" s="111"/>
      <c r="C36" s="96"/>
      <c r="D36" s="283"/>
      <c r="E36" s="283"/>
      <c r="F36" s="100"/>
      <c r="G36" s="100" t="s">
        <v>476</v>
      </c>
      <c r="H36" s="100" t="s">
        <v>481</v>
      </c>
      <c r="I36" s="100"/>
      <c r="J36" s="100"/>
      <c r="K36" s="100"/>
      <c r="L36" s="100"/>
      <c r="M36" s="99"/>
      <c r="N36" s="184"/>
      <c r="O36" s="98">
        <v>0</v>
      </c>
      <c r="P36" s="98">
        <v>0</v>
      </c>
      <c r="Q36" s="98">
        <v>0</v>
      </c>
      <c r="R36" s="98">
        <v>0</v>
      </c>
    </row>
    <row r="37" spans="1:18" s="69" customFormat="1">
      <c r="A37" s="35"/>
      <c r="B37" s="111"/>
      <c r="C37" s="96"/>
      <c r="D37" s="283"/>
      <c r="E37" s="283"/>
      <c r="F37" s="100"/>
      <c r="G37" s="100" t="s">
        <v>477</v>
      </c>
      <c r="H37" s="100" t="s">
        <v>482</v>
      </c>
      <c r="I37" s="100"/>
      <c r="J37" s="100"/>
      <c r="K37" s="100"/>
      <c r="L37" s="100"/>
      <c r="M37" s="99"/>
      <c r="N37" s="184"/>
      <c r="O37" s="98">
        <v>0</v>
      </c>
      <c r="P37" s="98">
        <v>0</v>
      </c>
      <c r="Q37" s="98">
        <v>0</v>
      </c>
      <c r="R37" s="98">
        <v>0</v>
      </c>
    </row>
    <row r="38" spans="1:18" s="69" customFormat="1">
      <c r="A38" s="35"/>
      <c r="B38" s="111"/>
      <c r="C38" s="96"/>
      <c r="D38" s="283"/>
      <c r="E38" s="283"/>
      <c r="F38" s="100"/>
      <c r="G38" s="100" t="s">
        <v>478</v>
      </c>
      <c r="H38" s="100" t="s">
        <v>483</v>
      </c>
      <c r="I38" s="100"/>
      <c r="J38" s="100"/>
      <c r="K38" s="100"/>
      <c r="L38" s="100"/>
      <c r="M38" s="99"/>
      <c r="N38" s="184"/>
      <c r="O38" s="98">
        <v>0</v>
      </c>
      <c r="P38" s="98">
        <v>0</v>
      </c>
      <c r="Q38" s="98">
        <v>0</v>
      </c>
      <c r="R38" s="98">
        <v>0</v>
      </c>
    </row>
    <row r="39" spans="1:18" s="69" customFormat="1">
      <c r="A39" s="35"/>
      <c r="B39" s="111"/>
      <c r="C39" s="96"/>
      <c r="D39" s="283"/>
      <c r="E39" s="283"/>
      <c r="F39" s="100"/>
      <c r="G39" s="133" t="s">
        <v>479</v>
      </c>
      <c r="H39" s="133" t="s">
        <v>484</v>
      </c>
      <c r="I39" s="133"/>
      <c r="J39" s="133"/>
      <c r="K39" s="133"/>
      <c r="L39" s="133"/>
      <c r="M39" s="366"/>
      <c r="N39" s="364"/>
      <c r="O39" s="98">
        <v>0</v>
      </c>
      <c r="P39" s="98">
        <v>56547</v>
      </c>
      <c r="Q39" s="98">
        <v>0</v>
      </c>
      <c r="R39" s="98">
        <v>0</v>
      </c>
    </row>
    <row r="40" spans="1:18" s="69" customFormat="1">
      <c r="A40" s="35"/>
      <c r="B40" s="111"/>
      <c r="C40" s="96"/>
      <c r="D40" s="283"/>
      <c r="E40" s="283"/>
      <c r="F40" s="100"/>
      <c r="G40" s="133" t="s">
        <v>480</v>
      </c>
      <c r="H40" s="132" t="s">
        <v>567</v>
      </c>
      <c r="I40" s="133"/>
      <c r="J40" s="133"/>
      <c r="K40" s="133"/>
      <c r="L40" s="133"/>
      <c r="M40" s="366"/>
      <c r="N40" s="364"/>
      <c r="O40" s="98">
        <v>0</v>
      </c>
      <c r="P40" s="98">
        <v>0</v>
      </c>
      <c r="Q40" s="98">
        <v>0</v>
      </c>
      <c r="R40" s="98">
        <v>0</v>
      </c>
    </row>
    <row r="41" spans="1:18" s="69" customFormat="1">
      <c r="A41" s="35"/>
      <c r="B41" s="111"/>
      <c r="C41" s="96"/>
      <c r="D41" s="283"/>
      <c r="E41" s="283"/>
      <c r="F41" s="100"/>
      <c r="G41" s="427" t="s">
        <v>566</v>
      </c>
      <c r="H41" s="100" t="s">
        <v>485</v>
      </c>
      <c r="I41" s="100"/>
      <c r="J41" s="100"/>
      <c r="K41" s="100"/>
      <c r="L41" s="100"/>
      <c r="M41" s="99"/>
      <c r="N41" s="184"/>
      <c r="O41" s="98">
        <v>22840</v>
      </c>
      <c r="P41" s="98">
        <v>110221</v>
      </c>
      <c r="Q41" s="98">
        <v>0</v>
      </c>
      <c r="R41" s="98">
        <v>0</v>
      </c>
    </row>
    <row r="42" spans="1:18" s="69" customFormat="1">
      <c r="A42" s="35"/>
      <c r="B42" s="111"/>
      <c r="C42" s="96"/>
      <c r="D42" s="283"/>
      <c r="E42" s="283"/>
      <c r="F42" s="100"/>
      <c r="G42" s="355" t="s">
        <v>572</v>
      </c>
      <c r="H42" s="100" t="s">
        <v>86</v>
      </c>
      <c r="I42" s="100"/>
      <c r="J42" s="100"/>
      <c r="K42" s="100"/>
      <c r="L42" s="100"/>
      <c r="M42" s="99"/>
      <c r="N42" s="184"/>
      <c r="O42" s="98">
        <v>0</v>
      </c>
      <c r="P42" s="98">
        <v>7614</v>
      </c>
      <c r="Q42" s="98">
        <v>0</v>
      </c>
      <c r="R42" s="98">
        <v>0</v>
      </c>
    </row>
    <row r="43" spans="1:18" s="69" customFormat="1">
      <c r="A43" s="35"/>
      <c r="B43" s="111"/>
      <c r="C43" s="96"/>
      <c r="D43" s="283"/>
      <c r="E43" s="283"/>
      <c r="F43" s="100"/>
      <c r="G43" s="100"/>
      <c r="H43" s="100"/>
      <c r="I43" s="100"/>
      <c r="J43" s="100"/>
      <c r="K43" s="100"/>
      <c r="L43" s="100"/>
      <c r="M43" s="99"/>
      <c r="N43" s="184"/>
      <c r="O43" s="98"/>
      <c r="P43" s="98"/>
      <c r="Q43" s="98"/>
      <c r="R43" s="98"/>
    </row>
    <row r="44" spans="1:18" s="69" customFormat="1">
      <c r="A44" s="35"/>
      <c r="B44" s="111"/>
      <c r="C44" s="137" t="s">
        <v>209</v>
      </c>
      <c r="D44" s="363" t="s">
        <v>370</v>
      </c>
      <c r="E44" s="283"/>
      <c r="F44" s="100"/>
      <c r="G44" s="100"/>
      <c r="H44" s="100"/>
      <c r="I44" s="100"/>
      <c r="J44" s="100"/>
      <c r="K44" s="100"/>
      <c r="L44" s="100"/>
      <c r="M44" s="96"/>
      <c r="N44" s="112"/>
      <c r="O44" s="210">
        <v>0</v>
      </c>
      <c r="P44" s="210">
        <v>247259.32163800756</v>
      </c>
      <c r="Q44" s="210">
        <v>0</v>
      </c>
      <c r="R44" s="210">
        <v>0</v>
      </c>
    </row>
    <row r="45" spans="1:18" s="69" customFormat="1">
      <c r="A45" s="35"/>
      <c r="B45" s="111"/>
      <c r="C45" s="137" t="s">
        <v>210</v>
      </c>
      <c r="D45" s="363" t="s">
        <v>511</v>
      </c>
      <c r="E45" s="283"/>
      <c r="F45" s="100"/>
      <c r="G45" s="100"/>
      <c r="H45" s="100"/>
      <c r="I45" s="100"/>
      <c r="J45" s="100"/>
      <c r="K45" s="100"/>
      <c r="L45" s="100"/>
      <c r="M45" s="96"/>
      <c r="N45" s="112"/>
      <c r="O45" s="98">
        <f>SUM(O46:O52)</f>
        <v>8110102</v>
      </c>
      <c r="P45" s="98">
        <f>SUM(P46:P52)</f>
        <v>4097199.8547525387</v>
      </c>
      <c r="Q45" s="98">
        <f>SUM(Q46:Q52)</f>
        <v>0</v>
      </c>
      <c r="R45" s="98">
        <f>SUM(R46:R52)</f>
        <v>0</v>
      </c>
    </row>
    <row r="46" spans="1:18" s="69" customFormat="1">
      <c r="A46" s="35"/>
      <c r="B46" s="111"/>
      <c r="C46" s="137"/>
      <c r="D46" s="283" t="s">
        <v>371</v>
      </c>
      <c r="E46" s="283"/>
      <c r="F46" s="100" t="s">
        <v>378</v>
      </c>
      <c r="G46" s="100"/>
      <c r="H46" s="100"/>
      <c r="I46" s="100"/>
      <c r="J46" s="100"/>
      <c r="K46" s="100"/>
      <c r="L46" s="100"/>
      <c r="M46" s="96"/>
      <c r="N46" s="112"/>
      <c r="O46" s="98">
        <v>2328528</v>
      </c>
      <c r="P46" s="98">
        <v>2402408</v>
      </c>
      <c r="Q46" s="98">
        <v>0</v>
      </c>
      <c r="R46" s="98">
        <v>0</v>
      </c>
    </row>
    <row r="47" spans="1:18" s="69" customFormat="1">
      <c r="A47" s="35"/>
      <c r="B47" s="111"/>
      <c r="C47" s="137"/>
      <c r="D47" s="283" t="s">
        <v>372</v>
      </c>
      <c r="E47" s="283"/>
      <c r="F47" s="100" t="s">
        <v>206</v>
      </c>
      <c r="G47" s="100"/>
      <c r="H47" s="100"/>
      <c r="I47" s="100"/>
      <c r="J47" s="100"/>
      <c r="K47" s="100"/>
      <c r="L47" s="100"/>
      <c r="M47" s="96"/>
      <c r="N47" s="112"/>
      <c r="O47" s="98">
        <v>0</v>
      </c>
      <c r="P47" s="98">
        <v>64579.854752538849</v>
      </c>
      <c r="Q47" s="98">
        <v>0</v>
      </c>
      <c r="R47" s="98">
        <v>0</v>
      </c>
    </row>
    <row r="48" spans="1:18" s="69" customFormat="1">
      <c r="A48" s="35"/>
      <c r="B48" s="111"/>
      <c r="C48" s="137"/>
      <c r="D48" s="283" t="s">
        <v>373</v>
      </c>
      <c r="E48" s="283"/>
      <c r="F48" s="100" t="s">
        <v>486</v>
      </c>
      <c r="G48" s="100"/>
      <c r="H48" s="100"/>
      <c r="I48" s="100"/>
      <c r="J48" s="100"/>
      <c r="K48" s="100"/>
      <c r="L48" s="100"/>
      <c r="M48" s="96"/>
      <c r="N48" s="112"/>
      <c r="O48" s="98">
        <v>0</v>
      </c>
      <c r="P48" s="98">
        <v>3569</v>
      </c>
      <c r="Q48" s="98">
        <v>0</v>
      </c>
      <c r="R48" s="98">
        <v>0</v>
      </c>
    </row>
    <row r="49" spans="1:18" s="69" customFormat="1">
      <c r="A49" s="35"/>
      <c r="B49" s="111"/>
      <c r="C49" s="137"/>
      <c r="D49" s="283" t="s">
        <v>374</v>
      </c>
      <c r="E49" s="283"/>
      <c r="F49" s="100" t="s">
        <v>408</v>
      </c>
      <c r="G49" s="100"/>
      <c r="H49" s="100"/>
      <c r="I49" s="100"/>
      <c r="J49" s="100"/>
      <c r="K49" s="100"/>
      <c r="L49" s="100"/>
      <c r="M49" s="96"/>
      <c r="N49" s="112"/>
      <c r="O49" s="98">
        <v>5781574</v>
      </c>
      <c r="P49" s="98">
        <v>1626643</v>
      </c>
      <c r="Q49" s="98">
        <v>0</v>
      </c>
      <c r="R49" s="98">
        <v>0</v>
      </c>
    </row>
    <row r="50" spans="1:18" s="69" customFormat="1">
      <c r="A50" s="35"/>
      <c r="B50" s="111"/>
      <c r="C50" s="137"/>
      <c r="D50" s="283" t="s">
        <v>375</v>
      </c>
      <c r="E50" s="283"/>
      <c r="F50" s="100" t="s">
        <v>407</v>
      </c>
      <c r="G50" s="100"/>
      <c r="H50" s="100"/>
      <c r="I50" s="100"/>
      <c r="J50" s="100"/>
      <c r="K50" s="100"/>
      <c r="L50" s="100"/>
      <c r="M50" s="96"/>
      <c r="N50" s="112"/>
      <c r="O50" s="98">
        <v>0</v>
      </c>
      <c r="P50" s="98">
        <v>0</v>
      </c>
      <c r="Q50" s="98">
        <v>0</v>
      </c>
      <c r="R50" s="98">
        <v>0</v>
      </c>
    </row>
    <row r="51" spans="1:18" s="69" customFormat="1">
      <c r="A51" s="35"/>
      <c r="B51" s="111"/>
      <c r="C51" s="137"/>
      <c r="D51" s="283" t="s">
        <v>376</v>
      </c>
      <c r="E51" s="283"/>
      <c r="F51" s="100" t="s">
        <v>379</v>
      </c>
      <c r="G51" s="100"/>
      <c r="H51" s="100"/>
      <c r="I51" s="100"/>
      <c r="J51" s="100"/>
      <c r="K51" s="100"/>
      <c r="L51" s="100"/>
      <c r="M51" s="96"/>
      <c r="N51" s="112"/>
      <c r="O51" s="98">
        <v>0</v>
      </c>
      <c r="P51" s="98">
        <v>0</v>
      </c>
      <c r="Q51" s="98">
        <v>0</v>
      </c>
      <c r="R51" s="98">
        <v>0</v>
      </c>
    </row>
    <row r="52" spans="1:18" s="69" customFormat="1">
      <c r="A52" s="35"/>
      <c r="B52" s="111"/>
      <c r="C52" s="96"/>
      <c r="D52" s="283" t="s">
        <v>377</v>
      </c>
      <c r="E52" s="283"/>
      <c r="F52" s="100" t="s">
        <v>487</v>
      </c>
      <c r="G52" s="100"/>
      <c r="H52" s="100"/>
      <c r="I52" s="100"/>
      <c r="J52" s="100"/>
      <c r="K52" s="100"/>
      <c r="L52" s="100"/>
      <c r="M52" s="96"/>
      <c r="N52" s="112"/>
      <c r="O52" s="98">
        <f>SUM(O53:O54)</f>
        <v>0</v>
      </c>
      <c r="P52" s="98">
        <f>SUM(P53:P54)</f>
        <v>0</v>
      </c>
      <c r="Q52" s="98">
        <f>SUM(Q53:Q54)</f>
        <v>0</v>
      </c>
      <c r="R52" s="98">
        <f>SUM(R53:R54)</f>
        <v>0</v>
      </c>
    </row>
    <row r="53" spans="1:18" s="69" customFormat="1">
      <c r="A53" s="35"/>
      <c r="B53" s="111"/>
      <c r="C53" s="96"/>
      <c r="D53" s="283"/>
      <c r="E53" s="283"/>
      <c r="F53" s="427" t="s">
        <v>568</v>
      </c>
      <c r="G53" s="100" t="s">
        <v>488</v>
      </c>
      <c r="H53" s="100"/>
      <c r="I53" s="100"/>
      <c r="J53" s="100"/>
      <c r="K53" s="100"/>
      <c r="L53" s="100"/>
      <c r="M53" s="96"/>
      <c r="N53" s="112"/>
      <c r="O53" s="98">
        <v>0</v>
      </c>
      <c r="P53" s="98">
        <v>0</v>
      </c>
      <c r="Q53" s="98">
        <v>0</v>
      </c>
      <c r="R53" s="98">
        <v>0</v>
      </c>
    </row>
    <row r="54" spans="1:18" s="69" customFormat="1">
      <c r="A54" s="35"/>
      <c r="B54" s="111"/>
      <c r="C54" s="96"/>
      <c r="D54" s="283"/>
      <c r="E54" s="283"/>
      <c r="F54" s="132" t="s">
        <v>569</v>
      </c>
      <c r="G54" s="133" t="s">
        <v>489</v>
      </c>
      <c r="H54" s="133"/>
      <c r="I54" s="133"/>
      <c r="J54" s="133"/>
      <c r="K54" s="133"/>
      <c r="L54" s="133"/>
      <c r="M54" s="133"/>
      <c r="N54" s="364"/>
      <c r="O54" s="98">
        <v>0</v>
      </c>
      <c r="P54" s="98">
        <v>0</v>
      </c>
      <c r="Q54" s="98">
        <v>0</v>
      </c>
      <c r="R54" s="98">
        <v>0</v>
      </c>
    </row>
    <row r="55" spans="1:18" s="69" customFormat="1">
      <c r="A55" s="31"/>
      <c r="B55" s="120"/>
      <c r="C55" s="121"/>
      <c r="D55" s="370"/>
      <c r="E55" s="370"/>
      <c r="F55" s="371"/>
      <c r="G55" s="371"/>
      <c r="H55" s="371"/>
      <c r="I55" s="371"/>
      <c r="J55" s="371"/>
      <c r="K55" s="371"/>
      <c r="L55" s="371"/>
      <c r="M55" s="121"/>
      <c r="N55" s="122"/>
      <c r="O55" s="123"/>
      <c r="P55" s="123"/>
      <c r="Q55" s="123"/>
      <c r="R55" s="123"/>
    </row>
    <row r="56" spans="1:18" s="69" customFormat="1">
      <c r="A56" s="35"/>
      <c r="B56" s="410" t="s">
        <v>128</v>
      </c>
      <c r="C56" s="411" t="s">
        <v>490</v>
      </c>
      <c r="D56" s="412"/>
      <c r="E56" s="412"/>
      <c r="F56" s="413"/>
      <c r="G56" s="413"/>
      <c r="H56" s="413"/>
      <c r="I56" s="413"/>
      <c r="J56" s="413"/>
      <c r="K56" s="413"/>
      <c r="L56" s="413"/>
      <c r="M56" s="129"/>
      <c r="N56" s="143"/>
      <c r="O56" s="134">
        <f>SUM(O57:O59)</f>
        <v>0</v>
      </c>
      <c r="P56" s="134">
        <f>SUM(P57:P59)</f>
        <v>0</v>
      </c>
      <c r="Q56" s="134">
        <f>SUM(Q57:Q59)</f>
        <v>0</v>
      </c>
      <c r="R56" s="134">
        <f>SUM(R57:R59)</f>
        <v>0</v>
      </c>
    </row>
    <row r="57" spans="1:18" s="69" customFormat="1">
      <c r="A57" s="35"/>
      <c r="B57" s="111"/>
      <c r="C57" s="96" t="s">
        <v>204</v>
      </c>
      <c r="D57" s="283" t="s">
        <v>491</v>
      </c>
      <c r="E57" s="283"/>
      <c r="F57" s="100"/>
      <c r="G57" s="100"/>
      <c r="H57" s="100"/>
      <c r="I57" s="100"/>
      <c r="J57" s="100"/>
      <c r="K57" s="100"/>
      <c r="L57" s="100"/>
      <c r="M57" s="96"/>
      <c r="N57" s="112"/>
      <c r="O57" s="98">
        <v>0</v>
      </c>
      <c r="P57" s="98">
        <v>0</v>
      </c>
      <c r="Q57" s="98">
        <v>0</v>
      </c>
      <c r="R57" s="98">
        <v>0</v>
      </c>
    </row>
    <row r="58" spans="1:18" s="69" customFormat="1">
      <c r="A58" s="35"/>
      <c r="B58" s="111"/>
      <c r="C58" s="96" t="s">
        <v>205</v>
      </c>
      <c r="D58" s="283" t="s">
        <v>380</v>
      </c>
      <c r="E58" s="283"/>
      <c r="F58" s="100"/>
      <c r="G58" s="100"/>
      <c r="H58" s="100"/>
      <c r="I58" s="100"/>
      <c r="J58" s="100"/>
      <c r="K58" s="100"/>
      <c r="L58" s="100"/>
      <c r="M58" s="96"/>
      <c r="N58" s="112"/>
      <c r="O58" s="98">
        <v>0</v>
      </c>
      <c r="P58" s="98">
        <v>0</v>
      </c>
      <c r="Q58" s="98">
        <v>0</v>
      </c>
      <c r="R58" s="98">
        <v>0</v>
      </c>
    </row>
    <row r="59" spans="1:18" s="69" customFormat="1">
      <c r="A59" s="35"/>
      <c r="B59" s="111"/>
      <c r="C59" s="96" t="s">
        <v>211</v>
      </c>
      <c r="D59" s="283" t="s">
        <v>494</v>
      </c>
      <c r="E59" s="283"/>
      <c r="F59" s="100"/>
      <c r="G59" s="100"/>
      <c r="H59" s="100"/>
      <c r="I59" s="100"/>
      <c r="J59" s="100"/>
      <c r="K59" s="100"/>
      <c r="L59" s="100"/>
      <c r="M59" s="96"/>
      <c r="N59" s="112"/>
      <c r="O59" s="98"/>
      <c r="P59" s="98"/>
      <c r="Q59" s="98"/>
      <c r="R59" s="98"/>
    </row>
    <row r="60" spans="1:18" s="69" customFormat="1">
      <c r="A60" s="35"/>
      <c r="B60" s="111"/>
      <c r="C60" s="96"/>
      <c r="D60" s="283" t="s">
        <v>492</v>
      </c>
      <c r="E60" s="283"/>
      <c r="F60" s="100" t="s">
        <v>488</v>
      </c>
      <c r="G60" s="100"/>
      <c r="H60" s="100"/>
      <c r="I60" s="100"/>
      <c r="J60" s="100"/>
      <c r="K60" s="100"/>
      <c r="L60" s="100"/>
      <c r="M60" s="96"/>
      <c r="N60" s="112"/>
      <c r="O60" s="98">
        <v>0</v>
      </c>
      <c r="P60" s="98">
        <v>0</v>
      </c>
      <c r="Q60" s="98">
        <v>0</v>
      </c>
      <c r="R60" s="98">
        <v>0</v>
      </c>
    </row>
    <row r="61" spans="1:18" s="69" customFormat="1">
      <c r="A61" s="35"/>
      <c r="B61" s="111"/>
      <c r="C61" s="96"/>
      <c r="D61" s="373" t="s">
        <v>493</v>
      </c>
      <c r="E61" s="283"/>
      <c r="F61" s="133" t="s">
        <v>489</v>
      </c>
      <c r="G61" s="133"/>
      <c r="H61" s="133"/>
      <c r="I61" s="133"/>
      <c r="J61" s="133"/>
      <c r="K61" s="133"/>
      <c r="L61" s="133"/>
      <c r="M61" s="133"/>
      <c r="N61" s="364"/>
      <c r="O61" s="98">
        <v>0</v>
      </c>
      <c r="P61" s="98">
        <v>0</v>
      </c>
      <c r="Q61" s="98">
        <v>0</v>
      </c>
      <c r="R61" s="98">
        <v>0</v>
      </c>
    </row>
    <row r="62" spans="1:18" s="69" customFormat="1">
      <c r="A62" s="31"/>
      <c r="B62" s="120"/>
      <c r="C62" s="121"/>
      <c r="D62" s="370"/>
      <c r="E62" s="370"/>
      <c r="F62" s="371"/>
      <c r="G62" s="371"/>
      <c r="H62" s="371"/>
      <c r="I62" s="371"/>
      <c r="J62" s="371"/>
      <c r="K62" s="371"/>
      <c r="L62" s="371"/>
      <c r="M62" s="121"/>
      <c r="N62" s="122"/>
      <c r="O62" s="123"/>
      <c r="P62" s="123"/>
      <c r="Q62" s="123"/>
      <c r="R62" s="123"/>
    </row>
    <row r="63" spans="1:18" s="69" customFormat="1">
      <c r="A63" s="367" t="s">
        <v>182</v>
      </c>
      <c r="B63" s="368" t="s">
        <v>495</v>
      </c>
      <c r="C63" s="368"/>
      <c r="D63" s="369"/>
      <c r="E63" s="369"/>
      <c r="F63" s="369"/>
      <c r="G63" s="369"/>
      <c r="H63" s="369"/>
      <c r="I63" s="369"/>
      <c r="J63" s="369"/>
      <c r="K63" s="369"/>
      <c r="L63" s="369"/>
      <c r="M63" s="369"/>
      <c r="N63" s="403"/>
      <c r="O63" s="372">
        <f>O64+O71+O72-O73</f>
        <v>6240292.5125000002</v>
      </c>
      <c r="P63" s="372">
        <f>P64+P71+P72-P73</f>
        <v>7459266.5125000002</v>
      </c>
      <c r="Q63" s="372">
        <v>20588224</v>
      </c>
      <c r="R63" s="372">
        <v>20763556</v>
      </c>
    </row>
    <row r="64" spans="1:18" s="69" customFormat="1">
      <c r="A64" s="109"/>
      <c r="B64" s="92" t="s">
        <v>127</v>
      </c>
      <c r="C64" s="96" t="s">
        <v>496</v>
      </c>
      <c r="D64" s="283"/>
      <c r="E64" s="283"/>
      <c r="F64" s="100"/>
      <c r="G64" s="100"/>
      <c r="H64" s="100"/>
      <c r="I64" s="100"/>
      <c r="J64" s="100"/>
      <c r="K64" s="100"/>
      <c r="L64" s="100"/>
      <c r="M64" s="96"/>
      <c r="N64" s="112"/>
      <c r="O64" s="98">
        <f>SUM(O65:O70)</f>
        <v>0</v>
      </c>
      <c r="P64" s="98">
        <f>SUM(P65:P70)</f>
        <v>1000000</v>
      </c>
      <c r="Q64" s="98">
        <f>SUM(Q65:Q70)</f>
        <v>0</v>
      </c>
      <c r="R64" s="98">
        <f>SUM(R65:R70)</f>
        <v>0</v>
      </c>
    </row>
    <row r="65" spans="1:18" s="69" customFormat="1">
      <c r="A65" s="111"/>
      <c r="B65" s="96"/>
      <c r="C65" s="133" t="s">
        <v>42</v>
      </c>
      <c r="D65" s="496" t="s">
        <v>497</v>
      </c>
      <c r="E65" s="444"/>
      <c r="F65" s="444"/>
      <c r="G65" s="444"/>
      <c r="H65" s="444"/>
      <c r="I65" s="444"/>
      <c r="J65" s="444"/>
      <c r="K65" s="444"/>
      <c r="L65" s="444"/>
      <c r="M65" s="444"/>
      <c r="N65" s="364"/>
      <c r="O65" s="98">
        <v>0</v>
      </c>
      <c r="P65" s="98">
        <v>0</v>
      </c>
      <c r="Q65" s="98">
        <v>0</v>
      </c>
      <c r="R65" s="98">
        <v>0</v>
      </c>
    </row>
    <row r="66" spans="1:18" s="69" customFormat="1">
      <c r="A66" s="111"/>
      <c r="B66" s="96"/>
      <c r="C66" s="133" t="s">
        <v>44</v>
      </c>
      <c r="D66" s="373" t="s">
        <v>498</v>
      </c>
      <c r="E66" s="133"/>
      <c r="F66" s="133"/>
      <c r="G66" s="133"/>
      <c r="H66" s="133"/>
      <c r="I66" s="133"/>
      <c r="J66" s="133"/>
      <c r="K66" s="133"/>
      <c r="L66" s="133"/>
      <c r="M66" s="133"/>
      <c r="N66" s="364"/>
      <c r="O66" s="98">
        <v>0</v>
      </c>
      <c r="P66" s="98">
        <v>1000000</v>
      </c>
      <c r="Q66" s="98">
        <v>0</v>
      </c>
      <c r="R66" s="98">
        <v>0</v>
      </c>
    </row>
    <row r="67" spans="1:18" s="69" customFormat="1">
      <c r="A67" s="111"/>
      <c r="B67" s="96"/>
      <c r="C67" s="133" t="s">
        <v>51</v>
      </c>
      <c r="D67" s="373" t="s">
        <v>499</v>
      </c>
      <c r="E67" s="133"/>
      <c r="F67" s="133"/>
      <c r="G67" s="133"/>
      <c r="H67" s="133"/>
      <c r="I67" s="133"/>
      <c r="J67" s="133"/>
      <c r="K67" s="133"/>
      <c r="L67" s="133"/>
      <c r="M67" s="133"/>
      <c r="N67" s="364"/>
      <c r="O67" s="98">
        <v>0</v>
      </c>
      <c r="P67" s="98">
        <v>0</v>
      </c>
      <c r="Q67" s="98">
        <v>0</v>
      </c>
      <c r="R67" s="98">
        <v>0</v>
      </c>
    </row>
    <row r="68" spans="1:18" s="69" customFormat="1">
      <c r="A68" s="111"/>
      <c r="B68" s="96"/>
      <c r="C68" s="96" t="s">
        <v>53</v>
      </c>
      <c r="D68" s="283" t="s">
        <v>500</v>
      </c>
      <c r="E68" s="283"/>
      <c r="F68" s="100"/>
      <c r="G68" s="100"/>
      <c r="H68" s="100"/>
      <c r="I68" s="100"/>
      <c r="J68" s="100"/>
      <c r="K68" s="100"/>
      <c r="L68" s="100"/>
      <c r="M68" s="96"/>
      <c r="N68" s="112"/>
      <c r="O68" s="98">
        <v>0</v>
      </c>
      <c r="P68" s="98">
        <v>0</v>
      </c>
      <c r="Q68" s="98">
        <v>0</v>
      </c>
      <c r="R68" s="98">
        <v>0</v>
      </c>
    </row>
    <row r="69" spans="1:18" s="69" customFormat="1">
      <c r="A69" s="111"/>
      <c r="B69" s="96"/>
      <c r="C69" s="133" t="s">
        <v>39</v>
      </c>
      <c r="D69" s="355" t="s">
        <v>501</v>
      </c>
      <c r="E69" s="100"/>
      <c r="F69" s="100"/>
      <c r="G69" s="100"/>
      <c r="H69" s="100"/>
      <c r="I69" s="100"/>
      <c r="J69" s="100"/>
      <c r="K69" s="100"/>
      <c r="L69" s="100"/>
      <c r="M69" s="100"/>
      <c r="N69" s="365"/>
      <c r="O69" s="98">
        <v>0</v>
      </c>
      <c r="P69" s="98">
        <v>0</v>
      </c>
      <c r="Q69" s="98">
        <v>0</v>
      </c>
      <c r="R69" s="98">
        <v>0</v>
      </c>
    </row>
    <row r="70" spans="1:18" s="69" customFormat="1">
      <c r="A70" s="111"/>
      <c r="B70" s="96"/>
      <c r="C70" s="96" t="s">
        <v>40</v>
      </c>
      <c r="D70" s="283" t="s">
        <v>502</v>
      </c>
      <c r="E70" s="283"/>
      <c r="F70" s="100"/>
      <c r="G70" s="100"/>
      <c r="H70" s="100"/>
      <c r="I70" s="100"/>
      <c r="J70" s="100"/>
      <c r="K70" s="100"/>
      <c r="L70" s="100"/>
      <c r="M70" s="96"/>
      <c r="N70" s="112"/>
      <c r="O70" s="98">
        <v>0</v>
      </c>
      <c r="P70" s="98">
        <v>0</v>
      </c>
      <c r="Q70" s="98">
        <v>0</v>
      </c>
      <c r="R70" s="98">
        <v>0</v>
      </c>
    </row>
    <row r="71" spans="1:18" s="69" customFormat="1">
      <c r="A71" s="111"/>
      <c r="B71" s="96" t="s">
        <v>128</v>
      </c>
      <c r="C71" s="99" t="s">
        <v>519</v>
      </c>
      <c r="D71" s="283"/>
      <c r="E71" s="283"/>
      <c r="F71" s="100"/>
      <c r="G71" s="100"/>
      <c r="H71" s="100"/>
      <c r="I71" s="100"/>
      <c r="J71" s="100"/>
      <c r="K71" s="100"/>
      <c r="L71" s="100"/>
      <c r="M71" s="96"/>
      <c r="N71" s="112"/>
      <c r="O71" s="98">
        <v>0</v>
      </c>
      <c r="P71" s="98">
        <v>0</v>
      </c>
      <c r="Q71" s="98">
        <v>0</v>
      </c>
      <c r="R71" s="98">
        <v>0</v>
      </c>
    </row>
    <row r="72" spans="1:18" s="69" customFormat="1">
      <c r="A72" s="111"/>
      <c r="B72" s="96" t="s">
        <v>129</v>
      </c>
      <c r="C72" s="427" t="s">
        <v>570</v>
      </c>
      <c r="D72" s="100"/>
      <c r="E72" s="100"/>
      <c r="F72" s="100"/>
      <c r="G72" s="100"/>
      <c r="H72" s="100"/>
      <c r="I72" s="100"/>
      <c r="J72" s="100"/>
      <c r="K72" s="100"/>
      <c r="L72" s="100"/>
      <c r="M72" s="100"/>
      <c r="N72" s="365"/>
      <c r="O72" s="98">
        <v>6280292.5125000002</v>
      </c>
      <c r="P72" s="98">
        <v>6499266.5125000002</v>
      </c>
      <c r="Q72" s="98">
        <v>0</v>
      </c>
      <c r="R72" s="98">
        <v>0</v>
      </c>
    </row>
    <row r="73" spans="1:18" s="69" customFormat="1">
      <c r="A73" s="111"/>
      <c r="B73" s="96" t="s">
        <v>131</v>
      </c>
      <c r="C73" s="96" t="s">
        <v>503</v>
      </c>
      <c r="D73" s="283"/>
      <c r="E73" s="283"/>
      <c r="F73" s="100"/>
      <c r="G73" s="100"/>
      <c r="H73" s="100"/>
      <c r="I73" s="100"/>
      <c r="J73" s="100"/>
      <c r="K73" s="100"/>
      <c r="L73" s="100"/>
      <c r="M73" s="96"/>
      <c r="N73" s="112"/>
      <c r="O73" s="98">
        <f>SUM(O74:O76)</f>
        <v>40000</v>
      </c>
      <c r="P73" s="98">
        <f>SUM(P74:P76)</f>
        <v>40000</v>
      </c>
      <c r="Q73" s="98">
        <f>SUM(Q74:Q76)</f>
        <v>0</v>
      </c>
      <c r="R73" s="98">
        <f>SUM(R74:R76)</f>
        <v>0</v>
      </c>
    </row>
    <row r="74" spans="1:18" s="69" customFormat="1">
      <c r="A74" s="111"/>
      <c r="B74" s="96"/>
      <c r="C74" s="96" t="s">
        <v>504</v>
      </c>
      <c r="D74" s="283" t="s">
        <v>381</v>
      </c>
      <c r="E74" s="283"/>
      <c r="F74" s="100"/>
      <c r="G74" s="100"/>
      <c r="H74" s="100"/>
      <c r="I74" s="100"/>
      <c r="J74" s="100"/>
      <c r="K74" s="100"/>
      <c r="L74" s="100"/>
      <c r="M74" s="96"/>
      <c r="N74" s="112"/>
      <c r="O74" s="98">
        <v>0</v>
      </c>
      <c r="P74" s="98">
        <v>0</v>
      </c>
      <c r="Q74" s="98">
        <v>0</v>
      </c>
      <c r="R74" s="98">
        <v>0</v>
      </c>
    </row>
    <row r="75" spans="1:18" s="69" customFormat="1">
      <c r="A75" s="111"/>
      <c r="B75" s="96"/>
      <c r="C75" s="96" t="s">
        <v>505</v>
      </c>
      <c r="D75" s="283" t="s">
        <v>507</v>
      </c>
      <c r="E75" s="283"/>
      <c r="F75" s="100"/>
      <c r="G75" s="100"/>
      <c r="H75" s="100"/>
      <c r="I75" s="100"/>
      <c r="J75" s="100"/>
      <c r="K75" s="100"/>
      <c r="L75" s="100"/>
      <c r="M75" s="96"/>
      <c r="N75" s="112"/>
      <c r="O75" s="98">
        <v>40000</v>
      </c>
      <c r="P75" s="98">
        <v>40000</v>
      </c>
      <c r="Q75" s="98">
        <v>0</v>
      </c>
      <c r="R75" s="98">
        <v>0</v>
      </c>
    </row>
    <row r="76" spans="1:18" s="69" customFormat="1">
      <c r="A76" s="111"/>
      <c r="B76" s="96"/>
      <c r="C76" s="133" t="s">
        <v>506</v>
      </c>
      <c r="D76" s="373" t="s">
        <v>489</v>
      </c>
      <c r="E76" s="133"/>
      <c r="F76" s="133"/>
      <c r="G76" s="133"/>
      <c r="H76" s="133"/>
      <c r="I76" s="133"/>
      <c r="J76" s="133"/>
      <c r="K76" s="133"/>
      <c r="L76" s="133"/>
      <c r="M76" s="133"/>
      <c r="N76" s="364"/>
      <c r="O76" s="98">
        <v>0</v>
      </c>
      <c r="P76" s="98">
        <v>0</v>
      </c>
      <c r="Q76" s="98">
        <v>0</v>
      </c>
      <c r="R76" s="98">
        <v>0</v>
      </c>
    </row>
    <row r="77" spans="1:18" s="69" customFormat="1">
      <c r="A77" s="120"/>
      <c r="B77" s="121"/>
      <c r="C77" s="96"/>
      <c r="D77" s="283"/>
      <c r="E77" s="283"/>
      <c r="F77" s="100"/>
      <c r="G77" s="100"/>
      <c r="H77" s="100"/>
      <c r="I77" s="100"/>
      <c r="J77" s="100"/>
      <c r="K77" s="100"/>
      <c r="L77" s="100"/>
      <c r="M77" s="96"/>
      <c r="N77" s="112"/>
      <c r="O77" s="98"/>
      <c r="P77" s="98"/>
      <c r="Q77" s="98"/>
      <c r="R77" s="98"/>
    </row>
    <row r="78" spans="1:18" s="69" customFormat="1">
      <c r="A78" s="399" t="s">
        <v>509</v>
      </c>
      <c r="B78" s="377"/>
      <c r="C78" s="377"/>
      <c r="D78" s="377"/>
      <c r="E78" s="377"/>
      <c r="F78" s="377"/>
      <c r="G78" s="377"/>
      <c r="H78" s="377"/>
      <c r="I78" s="377"/>
      <c r="J78" s="377"/>
      <c r="K78" s="377"/>
      <c r="L78" s="377"/>
      <c r="M78" s="377"/>
      <c r="N78" s="385"/>
      <c r="O78" s="210">
        <f>O63+O13</f>
        <v>142910431.51249999</v>
      </c>
      <c r="P78" s="210">
        <f>P63+P13</f>
        <v>147245741.97938547</v>
      </c>
      <c r="Q78" s="210">
        <f>Q63+Q13</f>
        <v>110580617</v>
      </c>
      <c r="R78" s="210">
        <f>R63+R13</f>
        <v>114200397.53687651</v>
      </c>
    </row>
    <row r="79" spans="1:18" s="356" customFormat="1">
      <c r="A79" s="392"/>
      <c r="B79" s="393"/>
      <c r="C79" s="393"/>
      <c r="D79" s="393"/>
      <c r="E79" s="393"/>
      <c r="F79" s="393"/>
      <c r="G79" s="393"/>
      <c r="H79" s="394"/>
      <c r="I79" s="414">
        <v>42735</v>
      </c>
      <c r="J79" s="398"/>
      <c r="K79" s="414">
        <v>42369</v>
      </c>
      <c r="L79" s="398"/>
      <c r="M79" s="392"/>
      <c r="N79" s="394"/>
      <c r="O79" s="414">
        <v>42735</v>
      </c>
      <c r="P79" s="398"/>
      <c r="Q79" s="414">
        <v>42369</v>
      </c>
      <c r="R79" s="398"/>
    </row>
    <row r="80" spans="1:18" s="356" customFormat="1">
      <c r="A80" s="395"/>
      <c r="B80" s="396"/>
      <c r="C80" s="396"/>
      <c r="D80" s="396"/>
      <c r="E80" s="396"/>
      <c r="F80" s="396"/>
      <c r="G80" s="396"/>
      <c r="H80" s="397"/>
      <c r="I80" s="409" t="s">
        <v>518</v>
      </c>
      <c r="J80" s="409" t="s">
        <v>353</v>
      </c>
      <c r="K80" s="409" t="s">
        <v>518</v>
      </c>
      <c r="L80" s="409" t="s">
        <v>353</v>
      </c>
      <c r="M80" s="395"/>
      <c r="N80" s="397"/>
      <c r="O80" s="409" t="s">
        <v>518</v>
      </c>
      <c r="P80" s="409" t="s">
        <v>353</v>
      </c>
      <c r="Q80" s="409" t="s">
        <v>518</v>
      </c>
      <c r="R80" s="409" t="s">
        <v>353</v>
      </c>
    </row>
    <row r="81" spans="1:18" s="384" customFormat="1">
      <c r="A81" s="400" t="s">
        <v>382</v>
      </c>
      <c r="B81" s="381"/>
      <c r="C81" s="381"/>
      <c r="D81" s="382"/>
      <c r="E81" s="382"/>
      <c r="F81" s="383"/>
      <c r="G81" s="383"/>
      <c r="H81" s="383"/>
      <c r="I81" s="401"/>
      <c r="J81" s="379"/>
      <c r="K81" s="379"/>
      <c r="L81" s="380"/>
      <c r="M81" s="404" t="s">
        <v>385</v>
      </c>
      <c r="N81" s="402"/>
      <c r="O81" s="401"/>
      <c r="P81" s="379"/>
      <c r="Q81" s="379"/>
      <c r="R81" s="380"/>
    </row>
    <row r="82" spans="1:18">
      <c r="A82" s="109"/>
      <c r="B82" s="290" t="s">
        <v>512</v>
      </c>
      <c r="C82" s="258"/>
      <c r="D82" s="135"/>
      <c r="E82" s="135"/>
      <c r="F82" s="92"/>
      <c r="G82" s="92"/>
      <c r="H82" s="92"/>
      <c r="I82" s="263">
        <v>502423401</v>
      </c>
      <c r="J82" s="263">
        <v>524505486</v>
      </c>
      <c r="K82" s="263">
        <v>438295934</v>
      </c>
      <c r="L82" s="263">
        <v>458538459.80000001</v>
      </c>
      <c r="M82" s="109"/>
      <c r="N82" s="408" t="s">
        <v>524</v>
      </c>
      <c r="O82" s="270">
        <f>O14/I85</f>
        <v>0.21907260720828964</v>
      </c>
      <c r="P82" s="270">
        <f>P14/J85</f>
        <v>0.21539788859549794</v>
      </c>
      <c r="Q82" s="270">
        <f>Q14/K85</f>
        <v>0.16756021670852941</v>
      </c>
      <c r="R82" s="270">
        <f>R14/L85</f>
        <v>0.16682806925757529</v>
      </c>
    </row>
    <row r="83" spans="1:18">
      <c r="A83" s="111"/>
      <c r="B83" s="96" t="s">
        <v>383</v>
      </c>
      <c r="C83" s="96"/>
      <c r="D83" s="172"/>
      <c r="E83" s="172"/>
      <c r="F83" s="151"/>
      <c r="G83" s="151"/>
      <c r="H83" s="151"/>
      <c r="I83" s="264">
        <v>9535428</v>
      </c>
      <c r="J83" s="264">
        <v>9622076</v>
      </c>
      <c r="K83" s="264">
        <v>2572131</v>
      </c>
      <c r="L83" s="264">
        <v>2884354</v>
      </c>
      <c r="M83" s="111"/>
      <c r="N83" s="184" t="s">
        <v>523</v>
      </c>
      <c r="O83" s="160">
        <f>O13/I85</f>
        <v>0.21907260720828964</v>
      </c>
      <c r="P83" s="160">
        <f>P13/J85</f>
        <v>0.21539788859549794</v>
      </c>
      <c r="Q83" s="160">
        <f>Q13/K85</f>
        <v>0.16756021670852941</v>
      </c>
      <c r="R83" s="160">
        <f>R13/L85</f>
        <v>0.16682806925757529</v>
      </c>
    </row>
    <row r="84" spans="1:18">
      <c r="A84" s="120"/>
      <c r="B84" s="104" t="s">
        <v>384</v>
      </c>
      <c r="C84" s="104"/>
      <c r="D84" s="259"/>
      <c r="E84" s="259"/>
      <c r="F84" s="104"/>
      <c r="G84" s="104"/>
      <c r="H84" s="104"/>
      <c r="I84" s="265">
        <v>111898899</v>
      </c>
      <c r="J84" s="265">
        <v>114841081</v>
      </c>
      <c r="K84" s="265">
        <v>96206873</v>
      </c>
      <c r="L84" s="265">
        <v>98655846.539910108</v>
      </c>
      <c r="M84" s="140"/>
      <c r="N84" s="407" t="s">
        <v>522</v>
      </c>
      <c r="O84" s="374">
        <f>O63/I85</f>
        <v>1.0002749396894543E-2</v>
      </c>
      <c r="P84" s="374">
        <f>P63/J85</f>
        <v>1.1494032250954227E-2</v>
      </c>
      <c r="Q84" s="374">
        <f>Q63/K85</f>
        <v>3.8333987574746972E-2</v>
      </c>
      <c r="R84" s="374">
        <f>R63/L85</f>
        <v>3.7072571176696247E-2</v>
      </c>
    </row>
    <row r="85" spans="1:18" s="69" customFormat="1">
      <c r="A85" s="360"/>
      <c r="B85" s="34" t="s">
        <v>386</v>
      </c>
      <c r="C85" s="261"/>
      <c r="D85" s="262"/>
      <c r="E85" s="262"/>
      <c r="F85" s="261"/>
      <c r="G85" s="261"/>
      <c r="H85" s="261"/>
      <c r="I85" s="65">
        <f>SUM(I82:I84)</f>
        <v>623857728</v>
      </c>
      <c r="J85" s="65">
        <f>SUM(J82:J84)</f>
        <v>648968643</v>
      </c>
      <c r="K85" s="65">
        <f>SUM(K82:K84)</f>
        <v>537074938</v>
      </c>
      <c r="L85" s="65">
        <f>SUM(L82:L84)</f>
        <v>560078660.33991015</v>
      </c>
      <c r="M85" s="19"/>
      <c r="N85" s="405" t="s">
        <v>521</v>
      </c>
      <c r="O85" s="375">
        <f>O78/I85</f>
        <v>0.22907535660518416</v>
      </c>
      <c r="P85" s="375">
        <f>P78/J85</f>
        <v>0.22689192084645216</v>
      </c>
      <c r="Q85" s="375">
        <f>Q78/K85</f>
        <v>0.2058942042832764</v>
      </c>
      <c r="R85" s="375">
        <f>R78/L85</f>
        <v>0.20390064043427153</v>
      </c>
    </row>
    <row r="86" spans="1:18">
      <c r="A86" s="19" t="s">
        <v>513</v>
      </c>
      <c r="B86" s="15"/>
      <c r="C86" s="15"/>
      <c r="D86" s="257"/>
      <c r="E86" s="257"/>
      <c r="F86" s="15"/>
      <c r="G86" s="15"/>
      <c r="H86" s="15"/>
      <c r="I86" s="269">
        <v>9.3799999999999994E-2</v>
      </c>
      <c r="J86" s="269">
        <v>9.3799999999999994E-2</v>
      </c>
      <c r="K86" s="269">
        <v>9.4100000000000003E-2</v>
      </c>
      <c r="L86" s="269">
        <v>9.4200000000000006E-2</v>
      </c>
      <c r="M86" s="19" t="s">
        <v>528</v>
      </c>
      <c r="N86" s="17"/>
      <c r="O86" s="269">
        <f>O82-I88</f>
        <v>0.13527535660518419</v>
      </c>
      <c r="P86" s="269">
        <f>P82-J88</f>
        <v>0.13309192084645216</v>
      </c>
      <c r="Q86" s="428"/>
      <c r="R86" s="429"/>
    </row>
    <row r="87" spans="1:18" s="356" customFormat="1" ht="25.5" customHeight="1">
      <c r="A87" s="491" t="s">
        <v>520</v>
      </c>
      <c r="B87" s="492"/>
      <c r="C87" s="492"/>
      <c r="D87" s="492"/>
      <c r="E87" s="492"/>
      <c r="F87" s="492"/>
      <c r="G87" s="492"/>
      <c r="H87" s="493"/>
      <c r="I87" s="436"/>
      <c r="J87" s="436"/>
      <c r="K87" s="436"/>
      <c r="L87" s="436"/>
      <c r="M87" s="494" t="s">
        <v>514</v>
      </c>
      <c r="N87" s="495"/>
      <c r="O87" s="406">
        <f>SUM(O88:O90)</f>
        <v>1.125E-2</v>
      </c>
      <c r="P87" s="406">
        <f>SUM(P88:P90)</f>
        <v>1.125E-2</v>
      </c>
      <c r="Q87" s="430"/>
      <c r="R87" s="431"/>
    </row>
    <row r="88" spans="1:18" s="69" customFormat="1">
      <c r="A88" s="232" t="s">
        <v>427</v>
      </c>
      <c r="B88" s="290" t="s">
        <v>525</v>
      </c>
      <c r="C88" s="92"/>
      <c r="D88" s="171"/>
      <c r="E88" s="171"/>
      <c r="F88" s="92"/>
      <c r="G88" s="92"/>
      <c r="H88" s="92"/>
      <c r="I88" s="291">
        <f>I86-I90</f>
        <v>8.3797250603105444E-2</v>
      </c>
      <c r="J88" s="291">
        <f t="shared" ref="J88:L88" si="2">J86-J90</f>
        <v>8.2305967749045764E-2</v>
      </c>
      <c r="K88" s="291">
        <f t="shared" si="2"/>
        <v>5.5766012425253031E-2</v>
      </c>
      <c r="L88" s="291">
        <f t="shared" si="2"/>
        <v>5.7127428823303759E-2</v>
      </c>
      <c r="M88" s="109"/>
      <c r="N88" s="424" t="s">
        <v>515</v>
      </c>
      <c r="O88" s="294">
        <v>6.2500000000000003E-3</v>
      </c>
      <c r="P88" s="294">
        <v>6.2500000000000003E-3</v>
      </c>
      <c r="Q88" s="432"/>
      <c r="R88" s="433"/>
    </row>
    <row r="89" spans="1:18" s="69" customFormat="1">
      <c r="A89" s="115" t="s">
        <v>428</v>
      </c>
      <c r="B89" s="99" t="s">
        <v>526</v>
      </c>
      <c r="C89" s="96"/>
      <c r="D89" s="172"/>
      <c r="E89" s="172"/>
      <c r="F89" s="96"/>
      <c r="G89" s="96"/>
      <c r="H89" s="96"/>
      <c r="I89" s="160">
        <v>0</v>
      </c>
      <c r="J89" s="160">
        <v>0</v>
      </c>
      <c r="K89" s="160">
        <v>0</v>
      </c>
      <c r="L89" s="160">
        <v>0</v>
      </c>
      <c r="M89" s="111"/>
      <c r="N89" s="425" t="s">
        <v>516</v>
      </c>
      <c r="O89" s="295">
        <v>0</v>
      </c>
      <c r="P89" s="295">
        <v>0</v>
      </c>
      <c r="Q89" s="432"/>
      <c r="R89" s="433"/>
    </row>
    <row r="90" spans="1:18" s="69" customFormat="1">
      <c r="A90" s="292" t="s">
        <v>429</v>
      </c>
      <c r="B90" s="174" t="s">
        <v>527</v>
      </c>
      <c r="C90" s="121"/>
      <c r="D90" s="173"/>
      <c r="E90" s="173"/>
      <c r="F90" s="121"/>
      <c r="G90" s="121"/>
      <c r="H90" s="121"/>
      <c r="I90" s="293">
        <f>O84</f>
        <v>1.0002749396894543E-2</v>
      </c>
      <c r="J90" s="293">
        <f t="shared" ref="J90:L90" si="3">P84</f>
        <v>1.1494032250954227E-2</v>
      </c>
      <c r="K90" s="293">
        <f t="shared" si="3"/>
        <v>3.8333987574746972E-2</v>
      </c>
      <c r="L90" s="293">
        <f t="shared" si="3"/>
        <v>3.7072571176696247E-2</v>
      </c>
      <c r="M90" s="120"/>
      <c r="N90" s="426" t="s">
        <v>517</v>
      </c>
      <c r="O90" s="296">
        <v>5.0000000000000001E-3</v>
      </c>
      <c r="P90" s="296">
        <v>5.0000000000000001E-3</v>
      </c>
      <c r="Q90" s="434"/>
      <c r="R90" s="435"/>
    </row>
    <row r="91" spans="1:18" s="420" customFormat="1">
      <c r="A91" s="415"/>
      <c r="B91" s="415"/>
      <c r="C91" s="415"/>
      <c r="D91" s="416"/>
      <c r="E91" s="416"/>
      <c r="F91" s="417"/>
      <c r="G91" s="417"/>
      <c r="H91" s="417"/>
      <c r="I91" s="417"/>
      <c r="J91" s="417"/>
      <c r="K91" s="417"/>
      <c r="L91" s="417"/>
      <c r="M91" s="417"/>
      <c r="N91" s="418"/>
      <c r="O91" s="419"/>
      <c r="P91" s="419"/>
      <c r="Q91" s="419"/>
      <c r="R91" s="419"/>
    </row>
    <row r="92" spans="1:18">
      <c r="A92" s="209" t="s">
        <v>424</v>
      </c>
      <c r="B92" s="209" t="s">
        <v>390</v>
      </c>
    </row>
    <row r="93" spans="1:18">
      <c r="B93" s="209"/>
      <c r="Q93" s="11"/>
    </row>
  </sheetData>
  <mergeCells count="3">
    <mergeCell ref="A87:H87"/>
    <mergeCell ref="M87:N87"/>
    <mergeCell ref="D65:M65"/>
  </mergeCells>
  <phoneticPr fontId="2" type="noConversion"/>
  <printOptions horizontalCentered="1"/>
  <pageMargins left="0.39370078740157499" right="0.39370078740157499" top="0.511811023622047" bottom="0.78740157480314998" header="0.23622047244094499" footer="0.23622047244094499"/>
  <pageSetup scale="70" fitToHeight="6" orientation="landscape" r:id="rId1"/>
  <headerFooter>
    <oddFooter>&amp;C&amp;G</oddFooter>
  </headerFooter>
  <rowBreaks count="1" manualBreakCount="1">
    <brk id="55" max="16383" man="1"/>
  </rowBreaks>
  <ignoredErrors>
    <ignoredError sqref="B14 B56 B64 B73:C73 B71 B72" numberStoredAsText="1"/>
  </ignoredErrors>
  <drawing r:id="rId2"/>
  <legacyDrawingHF r:id="rId3"/>
</worksheet>
</file>

<file path=xl/worksheets/sheet7.xml><?xml version="1.0" encoding="utf-8"?>
<worksheet xmlns="http://schemas.openxmlformats.org/spreadsheetml/2006/main" xmlns:r="http://schemas.openxmlformats.org/officeDocument/2006/relationships">
  <sheetPr codeName="Sheet7"/>
  <dimension ref="A1:F41"/>
  <sheetViews>
    <sheetView showGridLines="0" workbookViewId="0"/>
  </sheetViews>
  <sheetFormatPr defaultRowHeight="12.75"/>
  <cols>
    <col min="1" max="1" width="5.7109375" customWidth="1"/>
    <col min="2" max="3" width="2.7109375" customWidth="1"/>
    <col min="4" max="4" width="82.7109375" customWidth="1"/>
    <col min="5" max="6" width="14.7109375" customWidth="1"/>
  </cols>
  <sheetData>
    <row r="1" spans="1:6" s="67" customFormat="1">
      <c r="A1" s="26"/>
      <c r="B1" s="27"/>
      <c r="C1" s="27"/>
      <c r="D1" s="27"/>
      <c r="E1" s="27"/>
      <c r="F1" s="28"/>
    </row>
    <row r="2" spans="1:6" s="67" customFormat="1">
      <c r="A2" s="29"/>
      <c r="B2" s="4"/>
      <c r="C2" s="4"/>
      <c r="D2" s="4"/>
      <c r="E2" s="4"/>
      <c r="F2" s="30"/>
    </row>
    <row r="3" spans="1:6" s="67" customFormat="1">
      <c r="A3" s="29"/>
      <c r="B3" s="4"/>
      <c r="C3" s="4"/>
      <c r="D3" s="4"/>
      <c r="E3" s="4"/>
      <c r="F3" s="30"/>
    </row>
    <row r="4" spans="1:6" s="67" customFormat="1">
      <c r="A4" s="29"/>
      <c r="B4" s="4"/>
      <c r="C4" s="4"/>
      <c r="D4" s="4"/>
      <c r="E4" s="4"/>
      <c r="F4" s="30"/>
    </row>
    <row r="5" spans="1:6">
      <c r="A5" s="82" t="s">
        <v>417</v>
      </c>
      <c r="B5" s="83"/>
      <c r="C5" s="83"/>
      <c r="D5" s="83"/>
      <c r="E5" s="83"/>
      <c r="F5" s="84"/>
    </row>
    <row r="6" spans="1:6" s="69" customFormat="1">
      <c r="A6" s="85" t="str">
        <f>Sheet1!A6</f>
        <v>PT BANK RAKYAT INDONESIA (PERSERO) Tbk</v>
      </c>
      <c r="B6" s="86"/>
      <c r="C6" s="86"/>
      <c r="D6" s="86"/>
      <c r="E6" s="86"/>
      <c r="F6" s="87"/>
    </row>
    <row r="7" spans="1:6">
      <c r="A7" s="85" t="s">
        <v>536</v>
      </c>
      <c r="B7" s="86"/>
      <c r="C7" s="86"/>
      <c r="D7" s="86"/>
      <c r="E7" s="86"/>
      <c r="F7" s="87"/>
    </row>
    <row r="8" spans="1:6">
      <c r="A8" s="88"/>
      <c r="B8" s="89"/>
      <c r="C8" s="89"/>
      <c r="D8" s="89"/>
      <c r="E8" s="89"/>
      <c r="F8" s="90" t="s">
        <v>340</v>
      </c>
    </row>
    <row r="9" spans="1:6" ht="25.5" customHeight="1">
      <c r="A9" s="56" t="s">
        <v>351</v>
      </c>
      <c r="B9" s="57"/>
      <c r="C9" s="57"/>
      <c r="D9" s="57"/>
      <c r="E9" s="81">
        <f>Sheet2!E11</f>
        <v>42735</v>
      </c>
      <c r="F9" s="81">
        <f>Sheet2!F11</f>
        <v>42369</v>
      </c>
    </row>
    <row r="10" spans="1:6">
      <c r="A10" s="19" t="s">
        <v>212</v>
      </c>
      <c r="B10" s="15"/>
      <c r="C10" s="15"/>
      <c r="D10" s="15"/>
      <c r="E10" s="15"/>
      <c r="F10" s="17"/>
    </row>
    <row r="11" spans="1:6">
      <c r="A11" s="91" t="s">
        <v>127</v>
      </c>
      <c r="B11" s="109" t="s">
        <v>213</v>
      </c>
      <c r="C11" s="92"/>
      <c r="D11" s="110"/>
      <c r="E11" s="271">
        <v>22.91</v>
      </c>
      <c r="F11" s="271">
        <v>20.59</v>
      </c>
    </row>
    <row r="12" spans="1:6" ht="26.25" customHeight="1">
      <c r="A12" s="102" t="s">
        <v>128</v>
      </c>
      <c r="B12" s="443" t="s">
        <v>214</v>
      </c>
      <c r="C12" s="444"/>
      <c r="D12" s="438"/>
      <c r="E12" s="228">
        <v>1.46</v>
      </c>
      <c r="F12" s="228">
        <v>1.33</v>
      </c>
    </row>
    <row r="13" spans="1:6">
      <c r="A13" s="95" t="s">
        <v>129</v>
      </c>
      <c r="B13" s="111" t="s">
        <v>215</v>
      </c>
      <c r="C13" s="96"/>
      <c r="D13" s="112"/>
      <c r="E13" s="228">
        <v>1.61</v>
      </c>
      <c r="F13" s="228">
        <v>1.57</v>
      </c>
    </row>
    <row r="14" spans="1:6">
      <c r="A14" s="102" t="s">
        <v>131</v>
      </c>
      <c r="B14" s="479" t="s">
        <v>337</v>
      </c>
      <c r="C14" s="444"/>
      <c r="D14" s="438"/>
      <c r="E14" s="228">
        <v>2.75</v>
      </c>
      <c r="F14" s="228">
        <v>2.37</v>
      </c>
    </row>
    <row r="15" spans="1:6">
      <c r="A15" s="95" t="s">
        <v>132</v>
      </c>
      <c r="B15" s="111" t="s">
        <v>216</v>
      </c>
      <c r="C15" s="96"/>
      <c r="D15" s="112"/>
      <c r="E15" s="228">
        <v>2.0299999999999998</v>
      </c>
      <c r="F15" s="228">
        <v>2.02</v>
      </c>
    </row>
    <row r="16" spans="1:6">
      <c r="A16" s="95" t="s">
        <v>133</v>
      </c>
      <c r="B16" s="111" t="s">
        <v>222</v>
      </c>
      <c r="C16" s="96"/>
      <c r="D16" s="112"/>
      <c r="E16" s="228">
        <v>1.0900000000000001</v>
      </c>
      <c r="F16" s="228">
        <v>1.22</v>
      </c>
    </row>
    <row r="17" spans="1:6">
      <c r="A17" s="95" t="s">
        <v>134</v>
      </c>
      <c r="B17" s="177" t="s">
        <v>221</v>
      </c>
      <c r="C17" s="96"/>
      <c r="D17" s="112"/>
      <c r="E17" s="228">
        <v>3.84</v>
      </c>
      <c r="F17" s="228">
        <v>4.1900000000000004</v>
      </c>
    </row>
    <row r="18" spans="1:6">
      <c r="A18" s="95" t="s">
        <v>135</v>
      </c>
      <c r="B18" s="177" t="s">
        <v>220</v>
      </c>
      <c r="C18" s="96"/>
      <c r="D18" s="112"/>
      <c r="E18" s="228">
        <v>23.08</v>
      </c>
      <c r="F18" s="228">
        <v>29.89</v>
      </c>
    </row>
    <row r="19" spans="1:6">
      <c r="A19" s="95" t="s">
        <v>136</v>
      </c>
      <c r="B19" s="177" t="s">
        <v>219</v>
      </c>
      <c r="C19" s="96"/>
      <c r="D19" s="112"/>
      <c r="E19" s="228">
        <v>8.27</v>
      </c>
      <c r="F19" s="228">
        <v>8.1300000000000008</v>
      </c>
    </row>
    <row r="20" spans="1:6">
      <c r="A20" s="95" t="s">
        <v>137</v>
      </c>
      <c r="B20" s="111" t="s">
        <v>218</v>
      </c>
      <c r="C20" s="96"/>
      <c r="D20" s="112"/>
      <c r="E20" s="228">
        <v>68.930000000000007</v>
      </c>
      <c r="F20" s="228">
        <v>67.959999999999994</v>
      </c>
    </row>
    <row r="21" spans="1:6">
      <c r="A21" s="103" t="s">
        <v>138</v>
      </c>
      <c r="B21" s="178" t="s">
        <v>217</v>
      </c>
      <c r="C21" s="104"/>
      <c r="D21" s="141"/>
      <c r="E21" s="272">
        <v>87.77</v>
      </c>
      <c r="F21" s="272">
        <v>86.88</v>
      </c>
    </row>
    <row r="22" spans="1:6">
      <c r="A22" s="59" t="s">
        <v>223</v>
      </c>
      <c r="B22" s="15"/>
      <c r="C22" s="15"/>
      <c r="D22" s="15"/>
      <c r="E22" s="273"/>
      <c r="F22" s="274"/>
    </row>
    <row r="23" spans="1:6">
      <c r="A23" s="155" t="s">
        <v>127</v>
      </c>
      <c r="B23" s="142" t="s">
        <v>42</v>
      </c>
      <c r="C23" s="129" t="s">
        <v>224</v>
      </c>
      <c r="D23" s="143"/>
      <c r="E23" s="275"/>
      <c r="F23" s="275"/>
    </row>
    <row r="24" spans="1:6">
      <c r="A24" s="95"/>
      <c r="B24" s="111"/>
      <c r="C24" s="96" t="s">
        <v>46</v>
      </c>
      <c r="D24" s="112" t="s">
        <v>225</v>
      </c>
      <c r="E24" s="228">
        <v>0</v>
      </c>
      <c r="F24" s="228">
        <v>0</v>
      </c>
    </row>
    <row r="25" spans="1:6">
      <c r="A25" s="95"/>
      <c r="B25" s="111"/>
      <c r="C25" s="96" t="s">
        <v>47</v>
      </c>
      <c r="D25" s="112" t="s">
        <v>226</v>
      </c>
      <c r="E25" s="228">
        <v>0</v>
      </c>
      <c r="F25" s="228">
        <v>0</v>
      </c>
    </row>
    <row r="26" spans="1:6">
      <c r="A26" s="95"/>
      <c r="B26" s="111" t="s">
        <v>44</v>
      </c>
      <c r="C26" s="96" t="s">
        <v>227</v>
      </c>
      <c r="D26" s="112"/>
      <c r="E26" s="228"/>
      <c r="F26" s="228"/>
    </row>
    <row r="27" spans="1:6">
      <c r="A27" s="95"/>
      <c r="B27" s="111"/>
      <c r="C27" s="96" t="s">
        <v>46</v>
      </c>
      <c r="D27" s="112" t="s">
        <v>225</v>
      </c>
      <c r="E27" s="228">
        <v>0</v>
      </c>
      <c r="F27" s="228">
        <v>0</v>
      </c>
    </row>
    <row r="28" spans="1:6">
      <c r="A28" s="95"/>
      <c r="B28" s="111"/>
      <c r="C28" s="96" t="s">
        <v>47</v>
      </c>
      <c r="D28" s="112" t="s">
        <v>226</v>
      </c>
      <c r="E28" s="228">
        <v>0</v>
      </c>
      <c r="F28" s="228">
        <v>0</v>
      </c>
    </row>
    <row r="29" spans="1:6">
      <c r="A29" s="95" t="s">
        <v>128</v>
      </c>
      <c r="B29" s="111" t="s">
        <v>228</v>
      </c>
      <c r="C29" s="96"/>
      <c r="D29" s="112"/>
      <c r="E29" s="228"/>
      <c r="F29" s="228"/>
    </row>
    <row r="30" spans="1:6">
      <c r="A30" s="95"/>
      <c r="B30" s="111" t="s">
        <v>42</v>
      </c>
      <c r="C30" s="99" t="s">
        <v>338</v>
      </c>
      <c r="D30" s="112"/>
      <c r="E30" s="228">
        <v>6.94</v>
      </c>
      <c r="F30" s="228">
        <v>9.31</v>
      </c>
    </row>
    <row r="31" spans="1:6">
      <c r="A31" s="95"/>
      <c r="B31" s="111" t="s">
        <v>44</v>
      </c>
      <c r="C31" s="99" t="s">
        <v>339</v>
      </c>
      <c r="D31" s="112"/>
      <c r="E31" s="228">
        <v>8.0299999999999994</v>
      </c>
      <c r="F31" s="276">
        <v>8.43</v>
      </c>
    </row>
    <row r="32" spans="1:6">
      <c r="A32" s="159" t="s">
        <v>129</v>
      </c>
      <c r="B32" s="120" t="s">
        <v>229</v>
      </c>
      <c r="C32" s="121"/>
      <c r="D32" s="122"/>
      <c r="E32" s="277">
        <v>6.67</v>
      </c>
      <c r="F32" s="277">
        <v>2.33</v>
      </c>
    </row>
    <row r="33" spans="1:1">
      <c r="A33" s="5"/>
    </row>
    <row r="34" spans="1:1">
      <c r="A34" s="5"/>
    </row>
    <row r="35" spans="1:1">
      <c r="A35" s="5"/>
    </row>
    <row r="36" spans="1:1">
      <c r="A36" s="5"/>
    </row>
    <row r="37" spans="1:1">
      <c r="A37" s="5"/>
    </row>
    <row r="38" spans="1:1">
      <c r="A38" s="5"/>
    </row>
    <row r="39" spans="1:1">
      <c r="A39" s="5"/>
    </row>
    <row r="40" spans="1:1">
      <c r="A40" s="5"/>
    </row>
    <row r="41" spans="1:1">
      <c r="A41" s="5"/>
    </row>
  </sheetData>
  <mergeCells count="2">
    <mergeCell ref="B12:D12"/>
    <mergeCell ref="B14:D14"/>
  </mergeCells>
  <phoneticPr fontId="2" type="noConversion"/>
  <printOptions horizontalCentered="1"/>
  <pageMargins left="0.51181102362204722" right="0.51181102362204722" top="0.51181102362204722" bottom="0.98425196850393704" header="0.51181102362204722" footer="0.23622047244094491"/>
  <pageSetup scale="75" orientation="portrait" r:id="rId1"/>
  <headerFooter scaleWithDoc="0">
    <oddFooter>&amp;C&amp;G</oddFooter>
  </headerFooter>
  <ignoredErrors>
    <ignoredError sqref="A14:A32 A11:A13" numberStoredAsText="1"/>
  </ignoredErrors>
  <drawing r:id="rId2"/>
  <legacyDrawingHF r:id="rId3"/>
</worksheet>
</file>

<file path=xl/worksheets/sheet8.xml><?xml version="1.0" encoding="utf-8"?>
<worksheet xmlns="http://schemas.openxmlformats.org/spreadsheetml/2006/main" xmlns:r="http://schemas.openxmlformats.org/officeDocument/2006/relationships">
  <sheetPr codeName="Sheet8"/>
  <dimension ref="A1:F115"/>
  <sheetViews>
    <sheetView showGridLines="0" topLeftCell="A10" workbookViewId="0">
      <selection activeCell="A23" sqref="A23"/>
    </sheetView>
  </sheetViews>
  <sheetFormatPr defaultRowHeight="12.75"/>
  <cols>
    <col min="1" max="3" width="3" customWidth="1"/>
    <col min="4" max="4" width="70" customWidth="1"/>
    <col min="5" max="5" width="19.85546875" customWidth="1"/>
    <col min="6" max="6" width="20.140625" customWidth="1"/>
    <col min="7" max="7" width="9.140625" customWidth="1"/>
  </cols>
  <sheetData>
    <row r="1" spans="1:6">
      <c r="A1" s="26"/>
      <c r="B1" s="27"/>
      <c r="C1" s="27"/>
      <c r="D1" s="27"/>
      <c r="E1" s="27"/>
      <c r="F1" s="28"/>
    </row>
    <row r="2" spans="1:6">
      <c r="A2" s="29"/>
      <c r="B2" s="4"/>
      <c r="C2" s="4"/>
      <c r="D2" s="4"/>
      <c r="E2" s="4"/>
      <c r="F2" s="30"/>
    </row>
    <row r="3" spans="1:6">
      <c r="A3" s="29"/>
      <c r="B3" s="4"/>
      <c r="C3" s="4"/>
      <c r="D3" s="4"/>
      <c r="E3" s="4"/>
      <c r="F3" s="30"/>
    </row>
    <row r="4" spans="1:6">
      <c r="A4" s="29"/>
      <c r="B4" s="4"/>
      <c r="C4" s="4"/>
      <c r="D4" s="4"/>
      <c r="E4" s="4"/>
      <c r="F4" s="30"/>
    </row>
    <row r="5" spans="1:6">
      <c r="A5" s="82" t="s">
        <v>343</v>
      </c>
      <c r="B5" s="83"/>
      <c r="C5" s="83"/>
      <c r="D5" s="83"/>
      <c r="E5" s="83"/>
      <c r="F5" s="84"/>
    </row>
    <row r="6" spans="1:6" s="69" customFormat="1">
      <c r="A6" s="85" t="str">
        <f>Sheet1!A6</f>
        <v>PT BANK RAKYAT INDONESIA (PERSERO) Tbk</v>
      </c>
      <c r="B6" s="86"/>
      <c r="C6" s="86"/>
      <c r="D6" s="86"/>
      <c r="E6" s="86"/>
      <c r="F6" s="87"/>
    </row>
    <row r="7" spans="1:6">
      <c r="A7" s="85" t="s">
        <v>573</v>
      </c>
      <c r="B7" s="86"/>
      <c r="C7" s="86"/>
      <c r="D7" s="86"/>
      <c r="E7" s="86"/>
      <c r="F7" s="87"/>
    </row>
    <row r="8" spans="1:6">
      <c r="A8" s="181"/>
      <c r="B8" s="179"/>
      <c r="C8" s="179"/>
      <c r="D8" s="179"/>
      <c r="E8" s="179"/>
      <c r="F8" s="180"/>
    </row>
    <row r="9" spans="1:6">
      <c r="A9" s="88"/>
      <c r="B9" s="89"/>
      <c r="C9" s="89"/>
      <c r="D9" s="89"/>
      <c r="E9" s="89"/>
      <c r="F9" s="182" t="s">
        <v>352</v>
      </c>
    </row>
    <row r="10" spans="1:6">
      <c r="A10" s="481" t="s">
        <v>1</v>
      </c>
      <c r="B10" s="498"/>
      <c r="C10" s="498"/>
      <c r="D10" s="498"/>
      <c r="E10" s="77" t="s">
        <v>353</v>
      </c>
      <c r="F10" s="76"/>
    </row>
    <row r="11" spans="1:6">
      <c r="A11" s="499"/>
      <c r="B11" s="500"/>
      <c r="C11" s="500"/>
      <c r="D11" s="500"/>
      <c r="E11" s="81">
        <f>Sheet2!E11</f>
        <v>42735</v>
      </c>
      <c r="F11" s="81">
        <f>Sheet2!F11</f>
        <v>42369</v>
      </c>
    </row>
    <row r="12" spans="1:6">
      <c r="A12" s="109"/>
      <c r="B12" s="92"/>
      <c r="C12" s="92"/>
      <c r="D12" s="110"/>
      <c r="E12" s="125"/>
      <c r="F12" s="125"/>
    </row>
    <row r="13" spans="1:6">
      <c r="A13" s="126" t="s">
        <v>304</v>
      </c>
      <c r="B13" s="96"/>
      <c r="C13" s="96"/>
      <c r="D13" s="112"/>
      <c r="E13" s="146"/>
      <c r="F13" s="146"/>
    </row>
    <row r="14" spans="1:6" s="69" customFormat="1">
      <c r="A14" s="115" t="s">
        <v>398</v>
      </c>
      <c r="B14" s="96"/>
      <c r="C14" s="96"/>
      <c r="D14" s="112"/>
      <c r="E14" s="146"/>
      <c r="F14" s="146"/>
    </row>
    <row r="15" spans="1:6">
      <c r="A15" s="251"/>
      <c r="B15" s="252" t="s">
        <v>399</v>
      </c>
      <c r="C15" s="252"/>
      <c r="D15" s="253"/>
      <c r="E15" s="183">
        <v>91595203</v>
      </c>
      <c r="F15" s="183">
        <v>82595882</v>
      </c>
    </row>
    <row r="16" spans="1:6" s="69" customFormat="1">
      <c r="A16" s="251"/>
      <c r="B16" s="252" t="s">
        <v>400</v>
      </c>
      <c r="C16" s="252"/>
      <c r="D16" s="253"/>
      <c r="E16" s="183">
        <v>2636677</v>
      </c>
      <c r="F16" s="183">
        <v>2426292</v>
      </c>
    </row>
    <row r="17" spans="1:6" s="69" customFormat="1">
      <c r="A17" s="251"/>
      <c r="B17" s="252" t="s">
        <v>436</v>
      </c>
      <c r="C17" s="252"/>
      <c r="D17" s="253"/>
      <c r="E17" s="183">
        <v>2474579</v>
      </c>
      <c r="F17" s="183">
        <v>0</v>
      </c>
    </row>
    <row r="18" spans="1:6" s="69" customFormat="1">
      <c r="A18" s="251" t="s">
        <v>401</v>
      </c>
      <c r="B18" s="252"/>
      <c r="C18" s="252"/>
      <c r="D18" s="253"/>
      <c r="E18" s="183"/>
      <c r="F18" s="183"/>
    </row>
    <row r="19" spans="1:6">
      <c r="A19" s="188"/>
      <c r="B19" s="186" t="s">
        <v>402</v>
      </c>
      <c r="C19" s="186"/>
      <c r="D19" s="187"/>
      <c r="E19" s="183">
        <v>-26038559</v>
      </c>
      <c r="F19" s="183">
        <v>-26101932</v>
      </c>
    </row>
    <row r="20" spans="1:6" s="69" customFormat="1">
      <c r="A20" s="188"/>
      <c r="B20" s="186" t="s">
        <v>403</v>
      </c>
      <c r="C20" s="186"/>
      <c r="D20" s="187"/>
      <c r="E20" s="183">
        <v>-1035502</v>
      </c>
      <c r="F20" s="183">
        <v>-1013170</v>
      </c>
    </row>
    <row r="21" spans="1:6" s="69" customFormat="1">
      <c r="A21" s="185"/>
      <c r="B21" s="283" t="s">
        <v>555</v>
      </c>
      <c r="C21" s="186"/>
      <c r="D21" s="187"/>
      <c r="E21" s="183">
        <v>-2410192</v>
      </c>
      <c r="F21" s="183">
        <v>0</v>
      </c>
    </row>
    <row r="22" spans="1:6">
      <c r="A22" s="188" t="s">
        <v>305</v>
      </c>
      <c r="B22" s="186"/>
      <c r="C22" s="186"/>
      <c r="D22" s="187"/>
      <c r="E22" s="183">
        <v>4511717</v>
      </c>
      <c r="F22" s="183">
        <v>3800055</v>
      </c>
    </row>
    <row r="23" spans="1:6">
      <c r="A23" s="188" t="s">
        <v>306</v>
      </c>
      <c r="B23" s="186"/>
      <c r="C23" s="186"/>
      <c r="D23" s="187"/>
      <c r="E23" s="183">
        <v>9333633</v>
      </c>
      <c r="F23" s="183">
        <v>9544614</v>
      </c>
    </row>
    <row r="24" spans="1:6" s="69" customFormat="1">
      <c r="A24" s="188" t="s">
        <v>307</v>
      </c>
      <c r="B24" s="186"/>
      <c r="C24" s="186"/>
      <c r="D24" s="187"/>
      <c r="E24" s="183">
        <v>-35297823</v>
      </c>
      <c r="F24" s="183">
        <v>-25782430</v>
      </c>
    </row>
    <row r="25" spans="1:6">
      <c r="A25" s="185" t="s">
        <v>342</v>
      </c>
      <c r="B25" s="186"/>
      <c r="C25" s="186"/>
      <c r="D25" s="187"/>
      <c r="E25" s="183">
        <v>479</v>
      </c>
      <c r="F25" s="183">
        <v>523028</v>
      </c>
    </row>
    <row r="26" spans="1:6" s="69" customFormat="1">
      <c r="A26" s="185" t="s">
        <v>430</v>
      </c>
      <c r="B26" s="186"/>
      <c r="C26" s="186"/>
      <c r="D26" s="187"/>
      <c r="E26" s="183">
        <v>-6182995.6395218624</v>
      </c>
      <c r="F26" s="183">
        <v>-7000011</v>
      </c>
    </row>
    <row r="27" spans="1:6" s="69" customFormat="1">
      <c r="A27" s="217"/>
      <c r="B27" s="189"/>
      <c r="C27" s="189"/>
      <c r="D27" s="190"/>
      <c r="E27" s="211"/>
      <c r="F27" s="211"/>
    </row>
    <row r="28" spans="1:6">
      <c r="A28" s="422" t="s">
        <v>308</v>
      </c>
      <c r="B28" s="75"/>
      <c r="C28" s="75"/>
      <c r="D28" s="33"/>
      <c r="E28" s="79">
        <f>SUM(E15:E26)</f>
        <v>39587216.36047814</v>
      </c>
      <c r="F28" s="79">
        <f>SUM(F15:F26)</f>
        <v>38992328</v>
      </c>
    </row>
    <row r="29" spans="1:6">
      <c r="A29" s="213"/>
      <c r="B29" s="214"/>
      <c r="C29" s="214"/>
      <c r="D29" s="215"/>
      <c r="E29" s="212"/>
      <c r="F29" s="212"/>
    </row>
    <row r="30" spans="1:6">
      <c r="A30" s="185" t="s">
        <v>556</v>
      </c>
      <c r="B30" s="186"/>
      <c r="C30" s="186"/>
      <c r="D30" s="187"/>
      <c r="E30" s="183"/>
      <c r="F30" s="183"/>
    </row>
    <row r="31" spans="1:6">
      <c r="A31" s="188"/>
      <c r="B31" s="283" t="s">
        <v>557</v>
      </c>
      <c r="C31" s="186"/>
      <c r="D31" s="187"/>
      <c r="E31" s="183"/>
      <c r="F31" s="183"/>
    </row>
    <row r="32" spans="1:6">
      <c r="A32" s="188"/>
      <c r="B32" s="186"/>
      <c r="C32" s="186" t="s">
        <v>309</v>
      </c>
      <c r="D32" s="187"/>
      <c r="E32" s="183">
        <v>100000</v>
      </c>
      <c r="F32" s="183">
        <v>-100000</v>
      </c>
    </row>
    <row r="33" spans="1:6" ht="25.5" customHeight="1">
      <c r="A33" s="188"/>
      <c r="B33" s="186"/>
      <c r="C33" s="502" t="s">
        <v>310</v>
      </c>
      <c r="D33" s="442"/>
      <c r="E33" s="183">
        <v>254367</v>
      </c>
      <c r="F33" s="183">
        <v>-800992</v>
      </c>
    </row>
    <row r="34" spans="1:6" s="69" customFormat="1">
      <c r="A34" s="188"/>
      <c r="B34" s="186"/>
      <c r="C34" s="252" t="s">
        <v>311</v>
      </c>
      <c r="D34" s="253"/>
      <c r="E34" s="183">
        <v>-2064589</v>
      </c>
      <c r="F34" s="183">
        <v>3247102</v>
      </c>
    </row>
    <row r="35" spans="1:6" s="69" customFormat="1">
      <c r="A35" s="185"/>
      <c r="B35" s="186"/>
      <c r="C35" s="283" t="s">
        <v>414</v>
      </c>
      <c r="D35" s="187"/>
      <c r="E35" s="183">
        <v>-712245</v>
      </c>
      <c r="F35" s="183">
        <v>38158470</v>
      </c>
    </row>
    <row r="36" spans="1:6">
      <c r="A36" s="188"/>
      <c r="B36" s="186"/>
      <c r="C36" s="186" t="s">
        <v>312</v>
      </c>
      <c r="D36" s="187"/>
      <c r="E36" s="183">
        <v>-87463887</v>
      </c>
      <c r="F36" s="183">
        <v>-77198420</v>
      </c>
    </row>
    <row r="37" spans="1:6">
      <c r="A37" s="188"/>
      <c r="B37" s="186"/>
      <c r="C37" s="186" t="s">
        <v>313</v>
      </c>
      <c r="D37" s="187"/>
      <c r="E37" s="183">
        <v>-1254192</v>
      </c>
      <c r="F37" s="183">
        <v>-1156677</v>
      </c>
    </row>
    <row r="38" spans="1:6" s="69" customFormat="1">
      <c r="A38" s="188"/>
      <c r="B38" s="186"/>
      <c r="C38" s="186" t="s">
        <v>546</v>
      </c>
      <c r="D38" s="187"/>
      <c r="E38" s="183">
        <v>-2214946</v>
      </c>
      <c r="F38" s="183">
        <v>0</v>
      </c>
    </row>
    <row r="39" spans="1:6">
      <c r="A39" s="188"/>
      <c r="B39" s="186"/>
      <c r="C39" s="186" t="s">
        <v>314</v>
      </c>
      <c r="D39" s="187"/>
      <c r="E39" s="183">
        <v>-662511</v>
      </c>
      <c r="F39" s="183">
        <v>-2388153</v>
      </c>
    </row>
    <row r="40" spans="1:6">
      <c r="A40" s="188"/>
      <c r="B40" s="186"/>
      <c r="C40" s="186"/>
      <c r="D40" s="216"/>
      <c r="E40" s="183"/>
      <c r="F40" s="183"/>
    </row>
    <row r="41" spans="1:6">
      <c r="A41" s="188"/>
      <c r="B41" s="283" t="s">
        <v>426</v>
      </c>
      <c r="C41" s="186"/>
      <c r="D41" s="187"/>
      <c r="E41" s="183"/>
      <c r="F41" s="183"/>
    </row>
    <row r="42" spans="1:6">
      <c r="A42" s="188"/>
      <c r="B42" s="186"/>
      <c r="C42" s="186" t="s">
        <v>315</v>
      </c>
      <c r="D42" s="187"/>
      <c r="E42" s="183">
        <v>264342</v>
      </c>
      <c r="F42" s="183">
        <v>-1899903</v>
      </c>
    </row>
    <row r="43" spans="1:6">
      <c r="A43" s="188"/>
      <c r="B43" s="186"/>
      <c r="C43" s="283" t="s">
        <v>559</v>
      </c>
      <c r="D43" s="187"/>
      <c r="E43" s="183"/>
      <c r="F43" s="183"/>
    </row>
    <row r="44" spans="1:6">
      <c r="A44" s="188"/>
      <c r="B44" s="186"/>
      <c r="C44" s="186"/>
      <c r="D44" s="187" t="s">
        <v>21</v>
      </c>
      <c r="E44" s="183">
        <v>27989677</v>
      </c>
      <c r="F44" s="183">
        <v>23999076</v>
      </c>
    </row>
    <row r="45" spans="1:6">
      <c r="A45" s="188"/>
      <c r="B45" s="186"/>
      <c r="C45" s="186"/>
      <c r="D45" s="216" t="s">
        <v>329</v>
      </c>
      <c r="E45" s="183">
        <v>190098</v>
      </c>
      <c r="F45" s="183">
        <v>315832</v>
      </c>
    </row>
    <row r="46" spans="1:6">
      <c r="A46" s="188"/>
      <c r="B46" s="186"/>
      <c r="C46" s="186"/>
      <c r="D46" s="187" t="s">
        <v>22</v>
      </c>
      <c r="E46" s="183">
        <v>30051541</v>
      </c>
      <c r="F46" s="183">
        <v>35336346</v>
      </c>
    </row>
    <row r="47" spans="1:6">
      <c r="A47" s="188"/>
      <c r="B47" s="186"/>
      <c r="C47" s="186"/>
      <c r="D47" s="216" t="s">
        <v>330</v>
      </c>
      <c r="E47" s="183">
        <v>460832</v>
      </c>
      <c r="F47" s="183">
        <v>417270</v>
      </c>
    </row>
    <row r="48" spans="1:6">
      <c r="A48" s="188"/>
      <c r="B48" s="186"/>
      <c r="C48" s="186"/>
      <c r="D48" s="216" t="s">
        <v>404</v>
      </c>
      <c r="E48" s="183">
        <v>286923</v>
      </c>
      <c r="F48" s="183">
        <v>322382</v>
      </c>
    </row>
    <row r="49" spans="1:6">
      <c r="A49" s="188"/>
      <c r="B49" s="186"/>
      <c r="C49" s="186"/>
      <c r="D49" s="187" t="s">
        <v>316</v>
      </c>
      <c r="E49" s="183">
        <v>25144974</v>
      </c>
      <c r="F49" s="183">
        <v>-15573140</v>
      </c>
    </row>
    <row r="50" spans="1:6">
      <c r="A50" s="188"/>
      <c r="B50" s="186"/>
      <c r="C50" s="186"/>
      <c r="D50" s="216" t="s">
        <v>331</v>
      </c>
      <c r="E50" s="183">
        <v>1406950</v>
      </c>
      <c r="F50" s="183">
        <v>1855767</v>
      </c>
    </row>
    <row r="51" spans="1:6">
      <c r="A51" s="188"/>
      <c r="B51" s="186"/>
      <c r="C51" s="186" t="s">
        <v>317</v>
      </c>
      <c r="D51" s="187"/>
      <c r="E51" s="183">
        <v>-8935535</v>
      </c>
      <c r="F51" s="183">
        <v>2509681</v>
      </c>
    </row>
    <row r="52" spans="1:6">
      <c r="A52" s="185"/>
      <c r="B52" s="186"/>
      <c r="C52" s="283" t="s">
        <v>415</v>
      </c>
      <c r="D52" s="187"/>
      <c r="E52" s="183">
        <v>-4075560</v>
      </c>
      <c r="F52" s="183">
        <v>-4434003</v>
      </c>
    </row>
    <row r="53" spans="1:6">
      <c r="A53" s="188"/>
      <c r="B53" s="186"/>
      <c r="C53" s="186" t="s">
        <v>318</v>
      </c>
      <c r="D53" s="187"/>
      <c r="E53" s="183">
        <v>3417378</v>
      </c>
      <c r="F53" s="183">
        <v>3963481</v>
      </c>
    </row>
    <row r="54" spans="1:6">
      <c r="A54" s="217"/>
      <c r="B54" s="189"/>
      <c r="C54" s="189"/>
      <c r="D54" s="190"/>
      <c r="E54" s="211"/>
      <c r="F54" s="211"/>
    </row>
    <row r="55" spans="1:6">
      <c r="A55" s="399" t="s">
        <v>547</v>
      </c>
      <c r="B55" s="75"/>
      <c r="C55" s="75"/>
      <c r="D55" s="33"/>
      <c r="E55" s="236">
        <f>SUM(E28:E53)</f>
        <v>21770833.36047814</v>
      </c>
      <c r="F55" s="236">
        <f>SUM(F28:F53)</f>
        <v>45566447</v>
      </c>
    </row>
    <row r="56" spans="1:6">
      <c r="A56" s="213"/>
      <c r="B56" s="214"/>
      <c r="C56" s="214"/>
      <c r="D56" s="215"/>
      <c r="E56" s="212"/>
      <c r="F56" s="212"/>
    </row>
    <row r="57" spans="1:6">
      <c r="A57" s="218" t="s">
        <v>319</v>
      </c>
      <c r="B57" s="186"/>
      <c r="C57" s="186"/>
      <c r="D57" s="187"/>
      <c r="E57" s="183"/>
      <c r="F57" s="183"/>
    </row>
    <row r="58" spans="1:6" s="69" customFormat="1">
      <c r="A58" s="185"/>
      <c r="B58" s="186"/>
      <c r="C58" s="186"/>
      <c r="D58" s="187"/>
      <c r="E58" s="183"/>
      <c r="F58" s="183"/>
    </row>
    <row r="59" spans="1:6" s="69" customFormat="1">
      <c r="A59" s="185" t="s">
        <v>354</v>
      </c>
      <c r="B59" s="186"/>
      <c r="C59" s="186"/>
      <c r="D59" s="187"/>
      <c r="E59" s="183">
        <v>235</v>
      </c>
      <c r="F59" s="183">
        <v>483</v>
      </c>
    </row>
    <row r="60" spans="1:6">
      <c r="A60" s="188" t="s">
        <v>320</v>
      </c>
      <c r="B60" s="186"/>
      <c r="C60" s="186"/>
      <c r="D60" s="187"/>
      <c r="E60" s="183">
        <v>-3653072</v>
      </c>
      <c r="F60" s="183">
        <v>-3285398</v>
      </c>
    </row>
    <row r="61" spans="1:6" ht="29.25" customHeight="1">
      <c r="A61" s="501" t="s">
        <v>548</v>
      </c>
      <c r="B61" s="502"/>
      <c r="C61" s="502"/>
      <c r="D61" s="442"/>
      <c r="E61" s="183">
        <v>328455</v>
      </c>
      <c r="F61" s="183">
        <v>-53441154</v>
      </c>
    </row>
    <row r="62" spans="1:6" s="69" customFormat="1">
      <c r="A62" s="219"/>
      <c r="B62" s="220"/>
      <c r="C62" s="220"/>
      <c r="D62" s="221"/>
      <c r="E62" s="211"/>
      <c r="F62" s="211"/>
    </row>
    <row r="63" spans="1:6">
      <c r="A63" s="399" t="s">
        <v>534</v>
      </c>
      <c r="B63" s="75"/>
      <c r="C63" s="75"/>
      <c r="D63" s="33"/>
      <c r="E63" s="236">
        <f>SUM(E58:E62)</f>
        <v>-3324382</v>
      </c>
      <c r="F63" s="236">
        <f>SUM(F58:F62)</f>
        <v>-56726069</v>
      </c>
    </row>
    <row r="64" spans="1:6">
      <c r="A64" s="422"/>
      <c r="B64" s="75"/>
      <c r="C64" s="75"/>
      <c r="D64" s="33"/>
      <c r="E64" s="79"/>
      <c r="F64" s="79"/>
    </row>
    <row r="65" spans="1:6">
      <c r="A65" s="421" t="s">
        <v>321</v>
      </c>
      <c r="B65" s="214"/>
      <c r="C65" s="214"/>
      <c r="D65" s="215"/>
      <c r="E65" s="212"/>
      <c r="F65" s="212"/>
    </row>
    <row r="66" spans="1:6">
      <c r="A66" s="185" t="s">
        <v>549</v>
      </c>
      <c r="B66" s="186"/>
      <c r="C66" s="186"/>
      <c r="D66" s="187"/>
      <c r="E66" s="183">
        <v>-647350</v>
      </c>
      <c r="F66" s="183">
        <v>9930290</v>
      </c>
    </row>
    <row r="67" spans="1:6" s="69" customFormat="1">
      <c r="A67" s="185" t="s">
        <v>416</v>
      </c>
      <c r="B67" s="186"/>
      <c r="C67" s="186"/>
      <c r="D67" s="187"/>
      <c r="E67" s="183">
        <v>-132573</v>
      </c>
      <c r="F67" s="183">
        <v>-2286375</v>
      </c>
    </row>
    <row r="68" spans="1:6" s="69" customFormat="1">
      <c r="A68" s="185" t="s">
        <v>431</v>
      </c>
      <c r="B68" s="186"/>
      <c r="C68" s="186"/>
      <c r="D68" s="187"/>
      <c r="E68" s="183">
        <v>-7621316</v>
      </c>
      <c r="F68" s="183">
        <v>-7273684</v>
      </c>
    </row>
    <row r="69" spans="1:6" s="69" customFormat="1">
      <c r="A69" s="185" t="s">
        <v>550</v>
      </c>
      <c r="B69" s="186"/>
      <c r="C69" s="186"/>
      <c r="D69" s="187"/>
      <c r="E69" s="183">
        <v>952042</v>
      </c>
      <c r="F69" s="183">
        <v>-21114</v>
      </c>
    </row>
    <row r="70" spans="1:6" s="69" customFormat="1">
      <c r="A70" s="185" t="s">
        <v>542</v>
      </c>
      <c r="B70" s="186"/>
      <c r="C70" s="186"/>
      <c r="D70" s="187"/>
      <c r="E70" s="183">
        <v>15510825</v>
      </c>
      <c r="F70" s="183">
        <v>4845207</v>
      </c>
    </row>
    <row r="71" spans="1:6" s="69" customFormat="1">
      <c r="A71" s="185" t="s">
        <v>543</v>
      </c>
      <c r="B71" s="186"/>
      <c r="C71" s="186"/>
      <c r="D71" s="187"/>
      <c r="E71" s="183">
        <v>-980000</v>
      </c>
      <c r="F71" s="183">
        <v>-3390000</v>
      </c>
    </row>
    <row r="72" spans="1:6" s="69" customFormat="1">
      <c r="A72" s="3"/>
      <c r="B72" s="189"/>
      <c r="C72" s="189"/>
      <c r="D72" s="190"/>
      <c r="E72" s="211"/>
      <c r="F72" s="211"/>
    </row>
    <row r="73" spans="1:6" ht="12.75" customHeight="1">
      <c r="A73" s="399" t="s">
        <v>551</v>
      </c>
      <c r="B73" s="75"/>
      <c r="C73" s="75"/>
      <c r="D73" s="33"/>
      <c r="E73" s="236">
        <f>SUM(E66:E72)</f>
        <v>7081628</v>
      </c>
      <c r="F73" s="236">
        <f>SUM(F66:F72)</f>
        <v>1804324</v>
      </c>
    </row>
    <row r="74" spans="1:6">
      <c r="A74" s="222"/>
      <c r="B74" s="223"/>
      <c r="C74" s="223"/>
      <c r="D74" s="224"/>
      <c r="E74" s="79"/>
      <c r="F74" s="79"/>
    </row>
    <row r="75" spans="1:6" s="69" customFormat="1">
      <c r="A75" s="225" t="s">
        <v>552</v>
      </c>
      <c r="B75" s="226"/>
      <c r="C75" s="226"/>
      <c r="D75" s="227"/>
      <c r="E75" s="249">
        <f>SUM(E55,E63,E73)</f>
        <v>25528079.36047814</v>
      </c>
      <c r="F75" s="249">
        <f>SUM(F55,F63,F73)</f>
        <v>-9355298</v>
      </c>
    </row>
    <row r="76" spans="1:6" s="69" customFormat="1">
      <c r="A76" s="188"/>
      <c r="B76" s="186"/>
      <c r="C76" s="186"/>
      <c r="D76" s="187"/>
      <c r="E76" s="183"/>
      <c r="F76" s="183"/>
    </row>
    <row r="77" spans="1:6" s="69" customFormat="1">
      <c r="A77" s="218" t="s">
        <v>571</v>
      </c>
      <c r="B77" s="186"/>
      <c r="C77" s="186"/>
      <c r="D77" s="187"/>
      <c r="E77" s="237">
        <v>36764</v>
      </c>
      <c r="F77" s="237">
        <v>0</v>
      </c>
    </row>
    <row r="78" spans="1:6" s="69" customFormat="1">
      <c r="A78" s="188"/>
      <c r="B78" s="186"/>
      <c r="C78" s="186"/>
      <c r="D78" s="187"/>
      <c r="E78" s="183"/>
      <c r="F78" s="183"/>
    </row>
    <row r="79" spans="1:6" s="69" customFormat="1">
      <c r="A79" s="218" t="s">
        <v>322</v>
      </c>
      <c r="B79" s="186"/>
      <c r="C79" s="186"/>
      <c r="D79" s="187"/>
      <c r="E79" s="237">
        <v>1279</v>
      </c>
      <c r="F79" s="237">
        <v>12800</v>
      </c>
    </row>
    <row r="80" spans="1:6" s="69" customFormat="1">
      <c r="A80" s="188"/>
      <c r="B80" s="186"/>
      <c r="C80" s="186"/>
      <c r="D80" s="187"/>
      <c r="E80" s="183"/>
      <c r="F80" s="183"/>
    </row>
    <row r="81" spans="1:6" s="69" customFormat="1">
      <c r="A81" s="218" t="s">
        <v>544</v>
      </c>
      <c r="B81" s="186"/>
      <c r="C81" s="186"/>
      <c r="D81" s="187"/>
      <c r="E81" s="237">
        <v>163388757</v>
      </c>
      <c r="F81" s="237">
        <v>172731255</v>
      </c>
    </row>
    <row r="82" spans="1:6" s="69" customFormat="1">
      <c r="A82" s="217"/>
      <c r="B82" s="189"/>
      <c r="C82" s="189"/>
      <c r="D82" s="190"/>
      <c r="E82" s="211"/>
      <c r="F82" s="211"/>
    </row>
    <row r="83" spans="1:6" s="69" customFormat="1">
      <c r="A83" s="399" t="s">
        <v>545</v>
      </c>
      <c r="B83" s="75"/>
      <c r="C83" s="75"/>
      <c r="D83" s="33"/>
      <c r="E83" s="236">
        <f>SUM(E75,E77,E79,E81)</f>
        <v>188954879.36047813</v>
      </c>
      <c r="F83" s="236">
        <f>SUM(F75,F77,F79,F81)</f>
        <v>163388757</v>
      </c>
    </row>
    <row r="84" spans="1:6" s="69" customFormat="1">
      <c r="A84" s="213"/>
      <c r="B84" s="214"/>
      <c r="C84" s="214"/>
      <c r="D84" s="215"/>
      <c r="E84" s="212"/>
      <c r="F84" s="212"/>
    </row>
    <row r="85" spans="1:6" s="69" customFormat="1">
      <c r="A85" s="218" t="s">
        <v>558</v>
      </c>
      <c r="B85" s="186"/>
      <c r="C85" s="186"/>
      <c r="D85" s="187"/>
      <c r="E85" s="183"/>
      <c r="F85" s="183"/>
    </row>
    <row r="86" spans="1:6" s="69" customFormat="1">
      <c r="A86" s="188" t="s">
        <v>4</v>
      </c>
      <c r="B86" s="186"/>
      <c r="C86" s="186"/>
      <c r="D86" s="187"/>
      <c r="E86" s="183">
        <v>25212024</v>
      </c>
      <c r="F86" s="183">
        <v>28771635</v>
      </c>
    </row>
    <row r="87" spans="1:6" s="69" customFormat="1">
      <c r="A87" s="111" t="s">
        <v>323</v>
      </c>
      <c r="B87" s="96"/>
      <c r="C87" s="96"/>
      <c r="D87" s="112"/>
      <c r="E87" s="183">
        <v>55635946</v>
      </c>
      <c r="F87" s="183">
        <v>61717798</v>
      </c>
    </row>
    <row r="88" spans="1:6" s="69" customFormat="1">
      <c r="A88" s="111" t="s">
        <v>324</v>
      </c>
      <c r="B88" s="96"/>
      <c r="C88" s="96"/>
      <c r="D88" s="112"/>
      <c r="E88" s="183">
        <v>11022715</v>
      </c>
      <c r="F88" s="183">
        <v>8736092</v>
      </c>
    </row>
    <row r="89" spans="1:6" ht="27" customHeight="1">
      <c r="A89" s="449" t="s">
        <v>553</v>
      </c>
      <c r="B89" s="447"/>
      <c r="C89" s="447"/>
      <c r="D89" s="440"/>
      <c r="E89" s="183">
        <v>78142754</v>
      </c>
      <c r="F89" s="183">
        <v>49734664</v>
      </c>
    </row>
    <row r="90" spans="1:6" ht="26.25" customHeight="1">
      <c r="A90" s="497" t="s">
        <v>411</v>
      </c>
      <c r="B90" s="447"/>
      <c r="C90" s="447"/>
      <c r="D90" s="440"/>
      <c r="E90" s="183">
        <v>18941440</v>
      </c>
      <c r="F90" s="183">
        <v>14428568</v>
      </c>
    </row>
    <row r="91" spans="1:6">
      <c r="A91" s="140"/>
      <c r="B91" s="104"/>
      <c r="C91" s="104"/>
      <c r="D91" s="141"/>
      <c r="E91" s="211"/>
      <c r="F91" s="211"/>
    </row>
    <row r="92" spans="1:6">
      <c r="A92" s="19" t="s">
        <v>325</v>
      </c>
      <c r="B92" s="15"/>
      <c r="C92" s="15"/>
      <c r="D92" s="17"/>
      <c r="E92" s="236">
        <f>SUM(E86:E91)</f>
        <v>188954879</v>
      </c>
      <c r="F92" s="236">
        <f>SUM(F86:F91)</f>
        <v>163388757</v>
      </c>
    </row>
    <row r="93" spans="1:6">
      <c r="E93" s="267"/>
      <c r="F93" s="267"/>
    </row>
    <row r="94" spans="1:6">
      <c r="E94" s="268">
        <f>E83-E92</f>
        <v>0.36047813296318054</v>
      </c>
      <c r="F94" s="268">
        <f>F83-F92</f>
        <v>0</v>
      </c>
    </row>
    <row r="95" spans="1:6">
      <c r="E95" s="3"/>
      <c r="F95" s="3"/>
    </row>
    <row r="96" spans="1:6">
      <c r="E96" s="3"/>
      <c r="F96" s="3"/>
    </row>
    <row r="97" spans="5:6">
      <c r="E97" s="3"/>
      <c r="F97" s="3"/>
    </row>
    <row r="98" spans="5:6">
      <c r="E98" s="3"/>
      <c r="F98" s="356"/>
    </row>
    <row r="99" spans="5:6">
      <c r="E99" s="3"/>
      <c r="F99" s="3"/>
    </row>
    <row r="100" spans="5:6">
      <c r="E100" s="3"/>
      <c r="F100" s="3"/>
    </row>
    <row r="101" spans="5:6">
      <c r="E101" s="3"/>
      <c r="F101" s="3"/>
    </row>
    <row r="102" spans="5:6">
      <c r="E102" s="3"/>
      <c r="F102" s="3"/>
    </row>
    <row r="103" spans="5:6">
      <c r="E103" s="3"/>
      <c r="F103" s="3"/>
    </row>
    <row r="104" spans="5:6">
      <c r="E104" s="3"/>
      <c r="F104" s="3"/>
    </row>
    <row r="105" spans="5:6">
      <c r="E105" s="3"/>
      <c r="F105" s="3"/>
    </row>
    <row r="106" spans="5:6">
      <c r="E106" s="3"/>
      <c r="F106" s="3"/>
    </row>
    <row r="107" spans="5:6">
      <c r="E107" s="3"/>
      <c r="F107" s="3"/>
    </row>
    <row r="108" spans="5:6">
      <c r="E108" s="3"/>
      <c r="F108" s="3"/>
    </row>
    <row r="109" spans="5:6">
      <c r="E109" s="3"/>
      <c r="F109" s="3"/>
    </row>
    <row r="110" spans="5:6">
      <c r="E110" s="3"/>
      <c r="F110" s="3"/>
    </row>
    <row r="111" spans="5:6">
      <c r="E111" s="3"/>
      <c r="F111" s="3"/>
    </row>
    <row r="112" spans="5:6">
      <c r="E112" s="3"/>
      <c r="F112" s="3"/>
    </row>
    <row r="113" spans="5:6">
      <c r="E113" s="3"/>
      <c r="F113" s="3"/>
    </row>
    <row r="114" spans="5:6">
      <c r="E114" s="3"/>
      <c r="F114" s="3"/>
    </row>
    <row r="115" spans="5:6">
      <c r="E115" s="3"/>
      <c r="F115" s="3"/>
    </row>
  </sheetData>
  <mergeCells count="5">
    <mergeCell ref="A89:D89"/>
    <mergeCell ref="A90:D90"/>
    <mergeCell ref="A10:D11"/>
    <mergeCell ref="A61:D61"/>
    <mergeCell ref="C33:D33"/>
  </mergeCells>
  <printOptions horizontalCentered="1"/>
  <pageMargins left="0.51181102362204722" right="0.51181102362204722" top="0.51181102362204722" bottom="0.98425196850393704" header="0.23622047244094491" footer="0.23622047244094491"/>
  <pageSetup scale="80" fitToHeight="99" orientation="portrait" r:id="rId1"/>
  <headerFooter scaleWithDoc="0">
    <oddFooter>&amp;C&amp;G</oddFooter>
  </headerFooter>
  <rowBreaks count="1" manualBreakCount="1">
    <brk id="64" max="16383" man="1"/>
  </rowBreaks>
  <colBreaks count="1" manualBreakCount="1">
    <brk id="6" max="1048575" man="1"/>
  </colBreaks>
  <drawing r:id="rId2"/>
  <legacyDrawingHF r:id="rId3"/>
</worksheet>
</file>

<file path=xl/worksheets/sheet9.xml><?xml version="1.0" encoding="utf-8"?>
<worksheet xmlns="http://schemas.openxmlformats.org/spreadsheetml/2006/main" xmlns:r="http://schemas.openxmlformats.org/officeDocument/2006/relationships">
  <sheetPr codeName="Sheet9"/>
  <dimension ref="A1:M65"/>
  <sheetViews>
    <sheetView showGridLines="0" workbookViewId="0">
      <selection activeCell="B35" sqref="B35:L35"/>
    </sheetView>
  </sheetViews>
  <sheetFormatPr defaultRowHeight="12.75"/>
  <cols>
    <col min="1" max="1" width="3.7109375" customWidth="1"/>
    <col min="2" max="2" width="2.7109375" customWidth="1"/>
    <col min="3" max="3" width="22.140625" customWidth="1"/>
    <col min="4" max="4" width="2.7109375" customWidth="1"/>
    <col min="5" max="5" width="15.7109375" style="69" customWidth="1"/>
    <col min="6" max="6" width="15.7109375" customWidth="1"/>
    <col min="7" max="7" width="2.7109375" customWidth="1"/>
    <col min="8" max="8" width="6.7109375" customWidth="1"/>
    <col min="9" max="9" width="16.7109375" customWidth="1"/>
    <col min="10" max="10" width="9.7109375" customWidth="1"/>
    <col min="11" max="11" width="18.140625" customWidth="1"/>
    <col min="12" max="12" width="10.7109375" customWidth="1"/>
    <col min="13" max="13" width="9.85546875" customWidth="1"/>
  </cols>
  <sheetData>
    <row r="1" spans="1:13" s="67" customFormat="1">
      <c r="A1" s="26"/>
      <c r="B1" s="27"/>
      <c r="C1" s="27"/>
      <c r="D1" s="27"/>
      <c r="E1" s="27"/>
      <c r="F1" s="27"/>
      <c r="G1" s="27"/>
      <c r="H1" s="27"/>
      <c r="I1" s="27"/>
      <c r="J1" s="27"/>
      <c r="K1" s="27"/>
      <c r="L1" s="28"/>
    </row>
    <row r="2" spans="1:13" s="67" customFormat="1">
      <c r="A2" s="29"/>
      <c r="B2" s="4"/>
      <c r="C2" s="4"/>
      <c r="D2" s="4"/>
      <c r="E2" s="4"/>
      <c r="F2" s="4"/>
      <c r="G2" s="4"/>
      <c r="H2" s="4"/>
      <c r="I2" s="4"/>
      <c r="J2" s="4"/>
      <c r="K2" s="4"/>
      <c r="L2" s="30"/>
    </row>
    <row r="3" spans="1:13" s="67" customFormat="1">
      <c r="A3" s="29"/>
      <c r="B3" s="4"/>
      <c r="C3" s="4"/>
      <c r="D3" s="4"/>
      <c r="E3" s="4"/>
      <c r="F3" s="4"/>
      <c r="G3" s="4"/>
      <c r="H3" s="4"/>
      <c r="I3" s="4"/>
      <c r="J3" s="4"/>
      <c r="K3" s="4"/>
      <c r="L3" s="30"/>
    </row>
    <row r="4" spans="1:13" s="67" customFormat="1">
      <c r="A4" s="20"/>
      <c r="B4" s="21"/>
      <c r="C4" s="21"/>
      <c r="D4" s="21"/>
      <c r="E4" s="21"/>
      <c r="F4" s="21"/>
      <c r="G4" s="21"/>
      <c r="H4" s="21"/>
      <c r="I4" s="21"/>
      <c r="J4" s="21"/>
      <c r="K4" s="21"/>
      <c r="L4" s="22"/>
    </row>
    <row r="5" spans="1:13" ht="25.5" customHeight="1">
      <c r="A5" s="60" t="s">
        <v>230</v>
      </c>
      <c r="B5" s="61"/>
      <c r="C5" s="62"/>
      <c r="D5" s="62"/>
      <c r="E5" s="62"/>
      <c r="F5" s="63"/>
      <c r="G5" s="60" t="s">
        <v>236</v>
      </c>
      <c r="H5" s="61"/>
      <c r="I5" s="61"/>
      <c r="J5" s="61"/>
      <c r="K5" s="61"/>
      <c r="L5" s="63"/>
    </row>
    <row r="6" spans="1:13" s="4" customFormat="1">
      <c r="A6" s="175"/>
      <c r="B6" s="171"/>
      <c r="C6" s="92"/>
      <c r="D6" s="191"/>
      <c r="E6" s="191"/>
      <c r="F6" s="110"/>
      <c r="G6" s="192"/>
      <c r="H6" s="92"/>
      <c r="I6" s="92"/>
      <c r="J6" s="92"/>
      <c r="K6" s="92"/>
      <c r="L6" s="110"/>
      <c r="M6" s="8"/>
    </row>
    <row r="7" spans="1:13">
      <c r="A7" s="126" t="s">
        <v>231</v>
      </c>
      <c r="B7" s="137"/>
      <c r="C7" s="96"/>
      <c r="D7" s="96"/>
      <c r="E7" s="96"/>
      <c r="F7" s="112"/>
      <c r="G7" s="126" t="s">
        <v>235</v>
      </c>
      <c r="H7" s="137"/>
      <c r="I7" s="137"/>
      <c r="J7" s="137"/>
      <c r="K7" s="137"/>
      <c r="L7" s="112"/>
    </row>
    <row r="8" spans="1:13">
      <c r="A8" s="176" t="s">
        <v>232</v>
      </c>
      <c r="B8" s="193" t="s">
        <v>334</v>
      </c>
      <c r="C8" s="96"/>
      <c r="D8" s="96"/>
      <c r="E8" s="96"/>
      <c r="F8" s="112"/>
      <c r="G8" s="177" t="s">
        <v>239</v>
      </c>
      <c r="H8" s="96"/>
      <c r="I8" s="96"/>
      <c r="J8" s="96"/>
      <c r="K8" s="96"/>
      <c r="L8" s="112"/>
    </row>
    <row r="9" spans="1:13">
      <c r="A9" s="176"/>
      <c r="B9" s="193" t="s">
        <v>251</v>
      </c>
      <c r="C9" s="96"/>
      <c r="D9" s="194" t="s">
        <v>234</v>
      </c>
      <c r="E9" s="194" t="s">
        <v>355</v>
      </c>
      <c r="F9" s="112"/>
      <c r="G9" s="195" t="s">
        <v>232</v>
      </c>
      <c r="H9" s="99" t="s">
        <v>434</v>
      </c>
      <c r="I9" s="96"/>
      <c r="J9" s="96"/>
      <c r="K9" s="96"/>
      <c r="L9" s="112"/>
    </row>
    <row r="10" spans="1:13" s="69" customFormat="1">
      <c r="A10" s="176" t="s">
        <v>232</v>
      </c>
      <c r="B10" s="196" t="s">
        <v>387</v>
      </c>
      <c r="C10" s="96"/>
      <c r="D10" s="194" t="s">
        <v>234</v>
      </c>
      <c r="E10" s="247" t="s">
        <v>391</v>
      </c>
      <c r="F10" s="184"/>
      <c r="G10" s="195"/>
      <c r="H10" s="99"/>
      <c r="I10" s="96"/>
      <c r="J10" s="96"/>
      <c r="K10" s="96"/>
      <c r="L10" s="112"/>
    </row>
    <row r="11" spans="1:13">
      <c r="A11" s="176" t="s">
        <v>232</v>
      </c>
      <c r="B11" s="193" t="s">
        <v>251</v>
      </c>
      <c r="C11" s="96"/>
      <c r="D11" s="194" t="s">
        <v>234</v>
      </c>
      <c r="E11" s="247" t="s">
        <v>254</v>
      </c>
      <c r="F11" s="112"/>
      <c r="G11" s="197" t="s">
        <v>237</v>
      </c>
      <c r="H11" s="198"/>
      <c r="I11" s="194"/>
      <c r="J11" s="194"/>
      <c r="K11" s="194"/>
      <c r="L11" s="112"/>
      <c r="M11" s="7"/>
    </row>
    <row r="12" spans="1:13">
      <c r="A12" s="176" t="s">
        <v>232</v>
      </c>
      <c r="B12" s="193" t="s">
        <v>251</v>
      </c>
      <c r="C12" s="96"/>
      <c r="D12" s="194" t="s">
        <v>234</v>
      </c>
      <c r="E12" s="194" t="s">
        <v>335</v>
      </c>
      <c r="F12" s="112"/>
      <c r="G12" s="176" t="s">
        <v>232</v>
      </c>
      <c r="H12" s="96" t="s">
        <v>253</v>
      </c>
      <c r="I12" s="198"/>
      <c r="J12" s="198"/>
      <c r="K12" s="198"/>
      <c r="L12" s="112"/>
    </row>
    <row r="13" spans="1:13">
      <c r="A13" s="176" t="s">
        <v>232</v>
      </c>
      <c r="B13" s="196" t="s">
        <v>251</v>
      </c>
      <c r="C13" s="96"/>
      <c r="D13" s="194" t="s">
        <v>234</v>
      </c>
      <c r="E13" s="247" t="s">
        <v>419</v>
      </c>
      <c r="F13" s="184"/>
      <c r="G13" s="176"/>
      <c r="H13" s="96"/>
      <c r="I13" s="96"/>
      <c r="J13" s="96"/>
      <c r="K13" s="96"/>
      <c r="L13" s="112"/>
    </row>
    <row r="14" spans="1:13">
      <c r="A14" s="176" t="s">
        <v>232</v>
      </c>
      <c r="B14" s="193" t="s">
        <v>251</v>
      </c>
      <c r="C14" s="96"/>
      <c r="D14" s="194" t="s">
        <v>234</v>
      </c>
      <c r="E14" s="247" t="s">
        <v>418</v>
      </c>
      <c r="F14" s="112"/>
      <c r="G14" s="197" t="s">
        <v>238</v>
      </c>
      <c r="H14" s="198"/>
      <c r="I14" s="194"/>
      <c r="J14" s="194"/>
      <c r="K14" s="194"/>
      <c r="L14" s="112"/>
    </row>
    <row r="15" spans="1:13" s="69" customFormat="1">
      <c r="A15" s="176" t="s">
        <v>232</v>
      </c>
      <c r="B15" s="193" t="s">
        <v>252</v>
      </c>
      <c r="C15" s="96"/>
      <c r="D15" s="194" t="s">
        <v>234</v>
      </c>
      <c r="E15" s="247" t="s">
        <v>574</v>
      </c>
      <c r="F15" s="112"/>
      <c r="G15" s="176" t="s">
        <v>232</v>
      </c>
      <c r="H15" s="96" t="s">
        <v>253</v>
      </c>
      <c r="I15" s="194"/>
      <c r="J15" s="194"/>
      <c r="K15" s="194"/>
      <c r="L15" s="112"/>
    </row>
    <row r="16" spans="1:13">
      <c r="A16" s="176" t="s">
        <v>232</v>
      </c>
      <c r="B16" s="196" t="s">
        <v>252</v>
      </c>
      <c r="C16" s="96"/>
      <c r="D16" s="194" t="s">
        <v>234</v>
      </c>
      <c r="E16" s="247" t="s">
        <v>409</v>
      </c>
      <c r="F16" s="184"/>
      <c r="G16" s="176"/>
      <c r="H16" s="96"/>
      <c r="I16" s="96"/>
      <c r="J16" s="96"/>
      <c r="K16" s="96"/>
      <c r="L16" s="112"/>
    </row>
    <row r="17" spans="1:13" s="69" customFormat="1">
      <c r="A17" s="176" t="s">
        <v>232</v>
      </c>
      <c r="B17" s="196" t="s">
        <v>252</v>
      </c>
      <c r="C17" s="96"/>
      <c r="D17" s="194" t="s">
        <v>234</v>
      </c>
      <c r="E17" s="247" t="s">
        <v>425</v>
      </c>
      <c r="F17" s="184"/>
      <c r="G17" s="176"/>
      <c r="H17" s="96"/>
      <c r="I17" s="96"/>
      <c r="J17" s="96"/>
      <c r="K17" s="96"/>
      <c r="L17" s="112"/>
    </row>
    <row r="18" spans="1:13">
      <c r="A18" s="147"/>
      <c r="B18" s="194"/>
      <c r="C18" s="96"/>
      <c r="D18" s="194"/>
      <c r="E18" s="194"/>
      <c r="F18" s="112"/>
      <c r="G18" s="176"/>
      <c r="H18" s="96"/>
      <c r="I18" s="96"/>
      <c r="J18" s="96"/>
      <c r="K18" s="96"/>
      <c r="L18" s="112"/>
    </row>
    <row r="19" spans="1:13">
      <c r="A19" s="197" t="s">
        <v>233</v>
      </c>
      <c r="B19" s="198"/>
      <c r="C19" s="96"/>
      <c r="D19" s="96"/>
      <c r="E19" s="96"/>
      <c r="F19" s="112"/>
      <c r="G19" s="207"/>
      <c r="H19" s="104"/>
      <c r="I19" s="104"/>
      <c r="J19" s="104"/>
      <c r="K19" s="104"/>
      <c r="L19" s="141"/>
    </row>
    <row r="20" spans="1:13">
      <c r="A20" s="176" t="s">
        <v>232</v>
      </c>
      <c r="B20" s="193" t="s">
        <v>255</v>
      </c>
      <c r="C20" s="96"/>
      <c r="D20" s="194" t="s">
        <v>234</v>
      </c>
      <c r="E20" s="247" t="s">
        <v>392</v>
      </c>
      <c r="F20" s="112"/>
      <c r="G20" s="201"/>
      <c r="H20" s="202"/>
      <c r="I20" s="202"/>
      <c r="J20" s="202"/>
      <c r="K20" s="202"/>
      <c r="L20" s="30"/>
    </row>
    <row r="21" spans="1:13">
      <c r="A21" s="176" t="s">
        <v>232</v>
      </c>
      <c r="B21" s="196" t="s">
        <v>389</v>
      </c>
      <c r="C21" s="96"/>
      <c r="D21" s="194" t="s">
        <v>234</v>
      </c>
      <c r="E21" s="247" t="s">
        <v>393</v>
      </c>
      <c r="F21" s="112"/>
      <c r="G21" s="201"/>
      <c r="H21" s="202"/>
      <c r="I21" s="206" t="s">
        <v>577</v>
      </c>
      <c r="J21" s="203"/>
      <c r="K21" s="203"/>
      <c r="L21" s="30"/>
    </row>
    <row r="22" spans="1:13" s="69" customFormat="1">
      <c r="A22" s="176" t="s">
        <v>232</v>
      </c>
      <c r="B22" s="193" t="s">
        <v>256</v>
      </c>
      <c r="C22" s="96"/>
      <c r="D22" s="194" t="s">
        <v>234</v>
      </c>
      <c r="E22" s="247" t="s">
        <v>297</v>
      </c>
      <c r="F22" s="112"/>
      <c r="G22" s="201"/>
      <c r="H22" s="202"/>
      <c r="I22" s="203" t="s">
        <v>240</v>
      </c>
      <c r="J22" s="203"/>
      <c r="K22" s="203"/>
      <c r="L22" s="30"/>
    </row>
    <row r="23" spans="1:13">
      <c r="A23" s="176" t="s">
        <v>232</v>
      </c>
      <c r="B23" s="193" t="s">
        <v>256</v>
      </c>
      <c r="C23" s="96"/>
      <c r="D23" s="194" t="s">
        <v>234</v>
      </c>
      <c r="E23" s="247" t="s">
        <v>396</v>
      </c>
      <c r="F23" s="112"/>
      <c r="G23" s="201"/>
      <c r="H23" s="202"/>
      <c r="I23" s="203"/>
      <c r="J23" s="203"/>
      <c r="K23" s="203"/>
      <c r="L23" s="30"/>
    </row>
    <row r="24" spans="1:13">
      <c r="A24" s="176" t="s">
        <v>232</v>
      </c>
      <c r="B24" s="193" t="s">
        <v>256</v>
      </c>
      <c r="C24" s="96"/>
      <c r="D24" s="194" t="s">
        <v>234</v>
      </c>
      <c r="E24" s="247" t="s">
        <v>410</v>
      </c>
      <c r="F24" s="112"/>
      <c r="G24" s="201"/>
      <c r="H24" s="202"/>
      <c r="I24" s="202"/>
      <c r="J24" s="202"/>
      <c r="K24" s="202"/>
      <c r="L24" s="30"/>
    </row>
    <row r="25" spans="1:13">
      <c r="A25" s="176" t="s">
        <v>232</v>
      </c>
      <c r="B25" s="193" t="s">
        <v>256</v>
      </c>
      <c r="C25" s="96"/>
      <c r="D25" s="194" t="s">
        <v>234</v>
      </c>
      <c r="E25" s="194" t="s">
        <v>394</v>
      </c>
      <c r="F25" s="112"/>
      <c r="G25" s="201"/>
      <c r="H25" s="202"/>
      <c r="I25" s="202"/>
      <c r="J25" s="202"/>
      <c r="K25" s="202"/>
      <c r="L25" s="30"/>
    </row>
    <row r="26" spans="1:13">
      <c r="A26" s="176" t="s">
        <v>232</v>
      </c>
      <c r="B26" s="193" t="s">
        <v>256</v>
      </c>
      <c r="C26" s="96"/>
      <c r="D26" s="194" t="s">
        <v>234</v>
      </c>
      <c r="E26" s="247" t="s">
        <v>412</v>
      </c>
      <c r="F26" s="112"/>
      <c r="G26" s="201"/>
      <c r="H26" s="202"/>
      <c r="I26" s="202"/>
      <c r="J26" s="202"/>
      <c r="K26" s="202"/>
      <c r="L26" s="30"/>
      <c r="M26" s="209" t="s">
        <v>575</v>
      </c>
    </row>
    <row r="27" spans="1:13">
      <c r="A27" s="176" t="s">
        <v>232</v>
      </c>
      <c r="B27" s="193" t="s">
        <v>256</v>
      </c>
      <c r="C27" s="96"/>
      <c r="D27" s="194" t="s">
        <v>234</v>
      </c>
      <c r="E27" s="247" t="s">
        <v>395</v>
      </c>
      <c r="F27" s="112"/>
      <c r="G27" s="201"/>
      <c r="H27" s="202"/>
      <c r="I27" s="202"/>
      <c r="J27" s="202"/>
      <c r="K27" s="202"/>
      <c r="L27" s="30"/>
    </row>
    <row r="28" spans="1:13">
      <c r="A28" s="176" t="s">
        <v>232</v>
      </c>
      <c r="B28" s="193" t="s">
        <v>256</v>
      </c>
      <c r="C28" s="96"/>
      <c r="D28" s="194" t="s">
        <v>234</v>
      </c>
      <c r="E28" s="247" t="s">
        <v>397</v>
      </c>
      <c r="F28" s="112"/>
      <c r="G28" s="201"/>
      <c r="H28" s="202"/>
      <c r="I28" s="202"/>
      <c r="J28" s="202"/>
      <c r="K28" s="202"/>
      <c r="L28" s="30"/>
    </row>
    <row r="29" spans="1:13">
      <c r="A29" s="176" t="s">
        <v>232</v>
      </c>
      <c r="B29" s="193" t="s">
        <v>256</v>
      </c>
      <c r="C29" s="96"/>
      <c r="D29" s="194" t="s">
        <v>234</v>
      </c>
      <c r="E29" s="247" t="s">
        <v>432</v>
      </c>
      <c r="F29" s="112"/>
      <c r="G29" s="201"/>
      <c r="H29" s="202"/>
      <c r="I29" s="205" t="s">
        <v>257</v>
      </c>
      <c r="J29" s="202"/>
      <c r="K29" s="205" t="s">
        <v>396</v>
      </c>
      <c r="L29" s="30"/>
    </row>
    <row r="30" spans="1:13">
      <c r="A30" s="176" t="s">
        <v>232</v>
      </c>
      <c r="B30" s="196" t="s">
        <v>554</v>
      </c>
      <c r="C30" s="96"/>
      <c r="D30" s="194" t="s">
        <v>234</v>
      </c>
      <c r="E30" s="247" t="s">
        <v>433</v>
      </c>
      <c r="F30" s="112"/>
      <c r="G30" s="201"/>
      <c r="H30" s="202"/>
      <c r="I30" s="266" t="s">
        <v>255</v>
      </c>
      <c r="J30" s="202"/>
      <c r="K30" s="205" t="s">
        <v>256</v>
      </c>
      <c r="L30" s="30"/>
    </row>
    <row r="31" spans="1:13">
      <c r="A31" s="199"/>
      <c r="B31" s="200"/>
      <c r="C31" s="121"/>
      <c r="D31" s="121"/>
      <c r="E31" s="121"/>
      <c r="F31" s="122"/>
      <c r="G31" s="64"/>
      <c r="H31" s="204"/>
      <c r="I31" s="204"/>
      <c r="J31" s="204"/>
      <c r="K31" s="204"/>
      <c r="L31" s="22"/>
    </row>
    <row r="32" spans="1:13" s="69" customFormat="1" ht="27.75" customHeight="1">
      <c r="A32" s="289" t="s">
        <v>424</v>
      </c>
      <c r="B32" s="504" t="s">
        <v>576</v>
      </c>
      <c r="C32" s="505"/>
      <c r="D32" s="505"/>
      <c r="E32" s="505"/>
      <c r="F32" s="505"/>
      <c r="G32" s="505"/>
      <c r="H32" s="505"/>
      <c r="I32" s="505"/>
      <c r="J32" s="505"/>
      <c r="K32" s="505"/>
      <c r="L32" s="505"/>
    </row>
    <row r="33" spans="1:13" s="69" customFormat="1">
      <c r="A33" s="280"/>
      <c r="B33" s="282"/>
      <c r="C33" s="281"/>
      <c r="D33" s="281"/>
      <c r="E33" s="281"/>
      <c r="F33" s="281"/>
      <c r="G33" s="281"/>
      <c r="H33" s="281"/>
      <c r="I33" s="281"/>
      <c r="J33" s="281"/>
      <c r="K33" s="281"/>
      <c r="L33" s="281"/>
    </row>
    <row r="34" spans="1:13">
      <c r="A34" s="10" t="s">
        <v>241</v>
      </c>
      <c r="B34" s="1"/>
      <c r="G34" s="1"/>
      <c r="H34" s="1"/>
      <c r="I34" s="1"/>
      <c r="J34" s="1"/>
      <c r="K34" s="1"/>
    </row>
    <row r="35" spans="1:13" ht="93" customHeight="1">
      <c r="A35" s="9" t="s">
        <v>127</v>
      </c>
      <c r="B35" s="507" t="s">
        <v>539</v>
      </c>
      <c r="C35" s="480"/>
      <c r="D35" s="480"/>
      <c r="E35" s="480"/>
      <c r="F35" s="480"/>
      <c r="G35" s="480"/>
      <c r="H35" s="480"/>
      <c r="I35" s="480"/>
      <c r="J35" s="480"/>
      <c r="K35" s="480"/>
      <c r="L35" s="480"/>
      <c r="M35" s="69"/>
    </row>
    <row r="36" spans="1:13">
      <c r="A36" s="66" t="s">
        <v>128</v>
      </c>
      <c r="B36" s="66" t="s">
        <v>258</v>
      </c>
      <c r="C36" s="209"/>
      <c r="D36" s="209"/>
      <c r="E36" s="209"/>
      <c r="F36" s="209"/>
      <c r="G36" s="209"/>
      <c r="H36" s="209"/>
      <c r="I36" s="209"/>
      <c r="J36" s="209"/>
      <c r="K36" s="209"/>
      <c r="L36" s="209"/>
    </row>
    <row r="37" spans="1:13" ht="27" customHeight="1">
      <c r="A37" s="1"/>
      <c r="B37" s="68" t="s">
        <v>42</v>
      </c>
      <c r="C37" s="506" t="s">
        <v>529</v>
      </c>
      <c r="D37" s="506"/>
      <c r="E37" s="506"/>
      <c r="F37" s="506"/>
      <c r="G37" s="506"/>
      <c r="H37" s="506"/>
      <c r="I37" s="506"/>
      <c r="J37" s="506"/>
      <c r="K37" s="506"/>
      <c r="L37" s="506"/>
    </row>
    <row r="38" spans="1:13" s="69" customFormat="1" ht="27.75" customHeight="1">
      <c r="A38" s="1"/>
      <c r="B38" s="68" t="s">
        <v>44</v>
      </c>
      <c r="C38" s="506" t="s">
        <v>530</v>
      </c>
      <c r="D38" s="506"/>
      <c r="E38" s="506"/>
      <c r="F38" s="506"/>
      <c r="G38" s="506"/>
      <c r="H38" s="506"/>
      <c r="I38" s="506"/>
      <c r="J38" s="506"/>
      <c r="K38" s="506"/>
      <c r="L38" s="506"/>
    </row>
    <row r="39" spans="1:13" s="69" customFormat="1" ht="27.75" customHeight="1">
      <c r="A39" s="1"/>
      <c r="B39" s="68" t="s">
        <v>51</v>
      </c>
      <c r="C39" s="506" t="s">
        <v>533</v>
      </c>
      <c r="D39" s="506"/>
      <c r="E39" s="506"/>
      <c r="F39" s="506"/>
      <c r="G39" s="506"/>
      <c r="H39" s="506"/>
      <c r="I39" s="506"/>
      <c r="J39" s="506"/>
      <c r="K39" s="506"/>
      <c r="L39" s="506"/>
    </row>
    <row r="40" spans="1:13" ht="27.75" customHeight="1">
      <c r="A40" s="1"/>
      <c r="B40" s="68" t="s">
        <v>53</v>
      </c>
      <c r="C40" s="510" t="s">
        <v>531</v>
      </c>
      <c r="D40" s="510"/>
      <c r="E40" s="510"/>
      <c r="F40" s="510"/>
      <c r="G40" s="510"/>
      <c r="H40" s="510"/>
      <c r="I40" s="510"/>
      <c r="J40" s="510"/>
      <c r="K40" s="510"/>
      <c r="L40" s="510"/>
    </row>
    <row r="41" spans="1:13" s="69" customFormat="1" ht="26.25" customHeight="1">
      <c r="A41" s="1"/>
      <c r="B41" s="68" t="s">
        <v>39</v>
      </c>
      <c r="C41" s="510" t="s">
        <v>532</v>
      </c>
      <c r="D41" s="510"/>
      <c r="E41" s="510"/>
      <c r="F41" s="510"/>
      <c r="G41" s="510"/>
      <c r="H41" s="510"/>
      <c r="I41" s="510"/>
      <c r="J41" s="510"/>
      <c r="K41" s="510"/>
      <c r="L41" s="510"/>
    </row>
    <row r="42" spans="1:13" s="69" customFormat="1">
      <c r="A42" s="9" t="s">
        <v>129</v>
      </c>
      <c r="B42" s="68" t="s">
        <v>540</v>
      </c>
      <c r="C42" s="423"/>
      <c r="D42" s="423"/>
      <c r="E42" s="423"/>
      <c r="F42" s="423"/>
      <c r="G42" s="423"/>
      <c r="H42" s="423"/>
      <c r="I42" s="423"/>
      <c r="J42" s="423"/>
      <c r="K42" s="423"/>
      <c r="L42" s="423"/>
    </row>
    <row r="43" spans="1:13">
      <c r="A43" s="68" t="s">
        <v>131</v>
      </c>
      <c r="B43" s="511" t="s">
        <v>541</v>
      </c>
      <c r="C43" s="506"/>
      <c r="D43" s="506"/>
      <c r="E43" s="506"/>
      <c r="F43" s="506"/>
      <c r="G43" s="506"/>
      <c r="H43" s="506"/>
      <c r="I43" s="506"/>
      <c r="J43" s="506"/>
      <c r="K43" s="506"/>
      <c r="L43" s="506"/>
    </row>
    <row r="44" spans="1:13" ht="27.75" customHeight="1">
      <c r="A44" s="68" t="s">
        <v>132</v>
      </c>
      <c r="B44" s="508" t="s">
        <v>437</v>
      </c>
      <c r="C44" s="509"/>
      <c r="D44" s="509"/>
      <c r="E44" s="509"/>
      <c r="F44" s="509"/>
      <c r="G44" s="509"/>
      <c r="H44" s="509"/>
      <c r="I44" s="509"/>
      <c r="J44" s="509"/>
      <c r="K44" s="509"/>
      <c r="L44" s="509"/>
    </row>
    <row r="45" spans="1:13">
      <c r="A45" s="1"/>
      <c r="B45" s="1"/>
      <c r="K45" s="503">
        <f ca="1">NOW()</f>
        <v>42768.441119328701</v>
      </c>
      <c r="L45" s="503"/>
    </row>
    <row r="46" spans="1:13" s="69" customFormat="1">
      <c r="A46" s="1"/>
      <c r="B46" s="1"/>
    </row>
    <row r="47" spans="1:13" s="69" customFormat="1">
      <c r="A47" s="1"/>
      <c r="B47" s="1"/>
    </row>
    <row r="48" spans="1:13" s="69" customFormat="1">
      <c r="A48" s="1"/>
      <c r="B48" s="1"/>
    </row>
    <row r="49" spans="1:11" s="69" customFormat="1">
      <c r="A49" s="1"/>
      <c r="B49" s="1"/>
    </row>
    <row r="50" spans="1:11">
      <c r="A50" s="1"/>
      <c r="B50" s="1"/>
    </row>
    <row r="51" spans="1:11" ht="22.5" customHeight="1">
      <c r="A51" s="1"/>
      <c r="B51" s="1"/>
      <c r="D51" s="238"/>
      <c r="E51" s="239" t="s">
        <v>346</v>
      </c>
      <c r="F51" s="240"/>
      <c r="G51" s="241" t="s">
        <v>345</v>
      </c>
      <c r="H51" s="242"/>
      <c r="I51" s="243"/>
      <c r="J51" s="241" t="s">
        <v>344</v>
      </c>
      <c r="K51" s="240"/>
    </row>
    <row r="52" spans="1:11">
      <c r="A52" s="1"/>
      <c r="B52" s="1"/>
      <c r="D52" s="4"/>
      <c r="E52" s="26"/>
      <c r="F52" s="28"/>
      <c r="G52" s="26"/>
      <c r="H52" s="27"/>
      <c r="I52" s="28"/>
      <c r="J52" s="26"/>
      <c r="K52" s="28"/>
    </row>
    <row r="53" spans="1:11" s="69" customFormat="1">
      <c r="A53" s="1"/>
      <c r="B53" s="1"/>
      <c r="D53" s="4"/>
      <c r="E53" s="29"/>
      <c r="F53" s="30"/>
      <c r="G53" s="29"/>
      <c r="H53" s="4"/>
      <c r="I53" s="30"/>
      <c r="J53" s="29"/>
      <c r="K53" s="30"/>
    </row>
    <row r="54" spans="1:11" s="69" customFormat="1">
      <c r="A54" s="1"/>
      <c r="B54" s="1"/>
      <c r="D54" s="4"/>
      <c r="E54" s="29"/>
      <c r="F54" s="30"/>
      <c r="G54" s="29"/>
      <c r="H54" s="4"/>
      <c r="I54" s="30"/>
      <c r="J54" s="29"/>
      <c r="K54" s="30"/>
    </row>
    <row r="55" spans="1:11">
      <c r="A55" s="1"/>
      <c r="B55" s="1"/>
      <c r="D55" s="4"/>
      <c r="E55" s="29"/>
      <c r="F55" s="30"/>
      <c r="G55" s="29"/>
      <c r="H55" s="4"/>
      <c r="I55" s="30"/>
      <c r="J55" s="29"/>
      <c r="K55" s="30"/>
    </row>
    <row r="56" spans="1:11">
      <c r="A56" s="1"/>
      <c r="B56" s="1"/>
      <c r="D56" s="4"/>
      <c r="E56" s="29"/>
      <c r="F56" s="30"/>
      <c r="G56" s="29"/>
      <c r="H56" s="4"/>
      <c r="I56" s="30"/>
      <c r="J56" s="29"/>
      <c r="K56" s="30"/>
    </row>
    <row r="57" spans="1:11">
      <c r="A57" s="1"/>
      <c r="B57" s="1"/>
      <c r="D57" s="4"/>
      <c r="E57" s="29"/>
      <c r="F57" s="30"/>
      <c r="G57" s="29"/>
      <c r="H57" s="4"/>
      <c r="I57" s="30"/>
      <c r="J57" s="29"/>
      <c r="K57" s="30"/>
    </row>
    <row r="58" spans="1:11">
      <c r="A58" s="1"/>
      <c r="B58" s="1"/>
      <c r="D58" s="4"/>
      <c r="E58" s="20"/>
      <c r="F58" s="22"/>
      <c r="G58" s="20"/>
      <c r="H58" s="21"/>
      <c r="I58" s="22"/>
      <c r="J58" s="20"/>
      <c r="K58" s="22"/>
    </row>
    <row r="59" spans="1:11">
      <c r="A59" s="1"/>
      <c r="B59" s="1"/>
    </row>
    <row r="60" spans="1:11">
      <c r="A60" s="1"/>
      <c r="B60" s="1"/>
    </row>
    <row r="61" spans="1:11">
      <c r="A61" s="1"/>
      <c r="B61" s="1"/>
    </row>
    <row r="62" spans="1:11">
      <c r="A62" s="1"/>
      <c r="B62" s="1"/>
    </row>
    <row r="63" spans="1:11">
      <c r="A63" s="1"/>
      <c r="B63" s="1"/>
    </row>
    <row r="64" spans="1:11">
      <c r="A64" s="1"/>
      <c r="B64" s="1"/>
    </row>
    <row r="65" spans="1:2">
      <c r="A65" s="1"/>
      <c r="B65" s="1"/>
    </row>
  </sheetData>
  <mergeCells count="10">
    <mergeCell ref="K45:L45"/>
    <mergeCell ref="B32:L32"/>
    <mergeCell ref="C39:L39"/>
    <mergeCell ref="B35:L35"/>
    <mergeCell ref="B44:L44"/>
    <mergeCell ref="C37:L37"/>
    <mergeCell ref="C40:L40"/>
    <mergeCell ref="B43:L43"/>
    <mergeCell ref="C41:L41"/>
    <mergeCell ref="C38:L38"/>
  </mergeCells>
  <phoneticPr fontId="2" type="noConversion"/>
  <printOptions horizontalCentered="1"/>
  <pageMargins left="0.51181102362204722" right="0.51181102362204722" top="0.51181102362204722" bottom="0.98425196850393704" header="0.23622047244094491" footer="0.23622047244094491"/>
  <pageSetup scale="75" orientation="portrait" r:id="rId1"/>
  <headerFooter scaleWithDoc="0">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Sheet1</vt:lpstr>
      <vt:lpstr>Sheet2</vt:lpstr>
      <vt:lpstr>Sheet3</vt:lpstr>
      <vt:lpstr>Sheet4</vt:lpstr>
      <vt:lpstr>Sheet5</vt:lpstr>
      <vt:lpstr>Sheet6</vt:lpstr>
      <vt:lpstr>Sheet7</vt:lpstr>
      <vt:lpstr>Sheet8</vt:lpstr>
      <vt:lpstr>Sheet9</vt:lpstr>
      <vt:lpstr>Sheet1!Print_Area</vt:lpstr>
      <vt:lpstr>Sheet2!Print_Area</vt:lpstr>
      <vt:lpstr>Sheet3!Print_Area</vt:lpstr>
      <vt:lpstr>Sheet4!Print_Area</vt:lpstr>
      <vt:lpstr>Sheet5!Print_Area</vt:lpstr>
      <vt:lpstr>Sheet6!Print_Area</vt:lpstr>
      <vt:lpstr>Sheet7!Print_Area</vt:lpstr>
      <vt:lpstr>Sheet8!Print_Area</vt:lpstr>
      <vt:lpstr>Sheet9!Print_Area</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Company>UNDP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Nuni Wahyuni</dc:creator>
  <cp:lastModifiedBy>Valued Acer Customer</cp:lastModifiedBy>
  <cp:lastPrinted>2017-01-31T10:56:07Z</cp:lastPrinted>
  <dcterms:created xsi:type="dcterms:W3CDTF">2010-04-14T13:40:24Z</dcterms:created>
  <dcterms:modified xsi:type="dcterms:W3CDTF">2017-02-02T03:35:13Z</dcterms:modified>
</cp:coreProperties>
</file>